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Feuil1" sheetId="1" r:id="rId1"/>
    <sheet name="Feuil2" sheetId="2" r:id="rId2"/>
    <sheet name="Feuil3" sheetId="3" r:id="rId3"/>
  </sheets>
  <calcPr calcId="124519"/>
</workbook>
</file>

<file path=xl/calcChain.xml><?xml version="1.0" encoding="utf-8"?>
<calcChain xmlns="http://schemas.openxmlformats.org/spreadsheetml/2006/main">
  <c r="C16" i="2"/>
  <c r="C15"/>
  <c r="D15" s="1"/>
  <c r="C12"/>
  <c r="C11"/>
  <c r="C8"/>
  <c r="C5"/>
  <c r="B15"/>
  <c r="D14"/>
  <c r="D13"/>
  <c r="D11"/>
  <c r="D10"/>
  <c r="D9"/>
  <c r="D12"/>
  <c r="B12"/>
  <c r="D7"/>
  <c r="D6"/>
  <c r="D4"/>
  <c r="D3"/>
  <c r="B16" l="1"/>
  <c r="D8"/>
  <c r="D5"/>
  <c r="D16" l="1"/>
  <c r="G25" i="1"/>
  <c r="G20"/>
  <c r="E27"/>
  <c r="E15"/>
  <c r="G16"/>
  <c r="E9"/>
  <c r="G4"/>
  <c r="G15" s="1"/>
  <c r="E4"/>
  <c r="G27" l="1"/>
</calcChain>
</file>

<file path=xl/sharedStrings.xml><?xml version="1.0" encoding="utf-8"?>
<sst xmlns="http://schemas.openxmlformats.org/spreadsheetml/2006/main" count="81" uniqueCount="74">
  <si>
    <t>1)et 2)le bilan fonctionnel pour l’analyse financière pour les deux exercices 2012 et 2013 :</t>
  </si>
  <si>
    <t>ACTIF</t>
  </si>
  <si>
    <t>PASSIF</t>
  </si>
  <si>
    <r>
      <t xml:space="preserve">ACTIF IMMOBILISé </t>
    </r>
    <r>
      <rPr>
        <b/>
        <sz val="11"/>
        <color theme="1"/>
        <rFont val="Calibri"/>
        <family val="2"/>
        <scheme val="minor"/>
      </rPr>
      <t xml:space="preserve">  (1)</t>
    </r>
  </si>
  <si>
    <t>CAPITAUX PROPRES</t>
  </si>
  <si>
    <t>Immobilisation incorporelles</t>
  </si>
  <si>
    <t>Capital social</t>
  </si>
  <si>
    <t xml:space="preserve"> Prime d’émission</t>
  </si>
  <si>
    <t>Immobilisation financiéres</t>
  </si>
  <si>
    <t xml:space="preserve"> Réserves légales</t>
  </si>
  <si>
    <t xml:space="preserve"> Résultat de l’exercice</t>
  </si>
  <si>
    <t>ACTIF CIRCULANT D'EXPLOITATION</t>
  </si>
  <si>
    <t>Subventions d’investissement</t>
  </si>
  <si>
    <t>Stocks</t>
  </si>
  <si>
    <t>Provision réglementée</t>
  </si>
  <si>
    <t>Provisions durables pour risques et charges</t>
  </si>
  <si>
    <t>Charges constatées d’avance  (5)</t>
  </si>
  <si>
    <t>ACTIF CIRCULANT HORS EXPLOITATION</t>
  </si>
  <si>
    <t>FINANCEMENT PERMANENT</t>
  </si>
  <si>
    <t>Titres et valeurs de placement</t>
  </si>
  <si>
    <t>PASSIF CIRCULANT D'EXPLOITATION</t>
  </si>
  <si>
    <t>Autres débiteurs   (4)</t>
  </si>
  <si>
    <t>TRESORERIE ACTIF</t>
  </si>
  <si>
    <t>PASSIF CIRCULANT HORS EXPLOITATION</t>
  </si>
  <si>
    <t>Banque</t>
  </si>
  <si>
    <t>Caisse</t>
  </si>
  <si>
    <t>TOTAL</t>
  </si>
  <si>
    <t>N</t>
  </si>
  <si>
    <t>Immobilisation corporelles (2)</t>
  </si>
  <si>
    <t>Clients et comptes rattachés  (3)</t>
  </si>
  <si>
    <t>Dettes fiscales  (12)</t>
  </si>
  <si>
    <t>Crédit de trésorerie</t>
  </si>
  <si>
    <t>Dettes sur acquisition d'immobilisation</t>
  </si>
  <si>
    <t>TRESORERIE PASSIF</t>
  </si>
  <si>
    <t>(1) On élimine les immobilisation en non valeur de l'actif immobilisé = 2000</t>
  </si>
  <si>
    <t>(2)  On ajoute le montant d'achat de l'immobilisation acheté par crédit bail 200</t>
  </si>
  <si>
    <t>(3) les écarts de conversion : clients + Ecart de conversion actif / clients -ECP/ clients==&gt; 158900+1200-600 =159600</t>
  </si>
  <si>
    <t>(4) Autres débiteurs ==&gt; 30% d’exploitation ==&gt;15000 * 30% =4500</t>
  </si>
  <si>
    <t>(5) Charges constatées d’avance  est un sous compte de régularisation actif ==&gt;  80% d'exploitation =1440</t>
  </si>
  <si>
    <t>Autres débiteurs   (6)</t>
  </si>
  <si>
    <t>Charges constatées d’avance  (7)</t>
  </si>
  <si>
    <t>(6) Autres débiteurs ==&gt; 70%  HORS d’exploitation ==&gt; 15000 *70% =10500</t>
  </si>
  <si>
    <t>(7) Charges constatées d’avance  est un sous compte de régularisation actif ==&gt; 20% HORS d'exploitation =360</t>
  </si>
  <si>
    <t>somme des amortissements et provisions  (8)</t>
  </si>
  <si>
    <t>(8) on doit ajouter le cumul d'amortissements et de provisions aux capitaux propres car le bilan fonctionnel est un bilan en valeur brute et en plus une part de l'amortissement de bien acheté par crédit bail (80)</t>
  </si>
  <si>
    <t>Immobilisations en non valeur  (9)</t>
  </si>
  <si>
    <t>(9) on doit retrancher le montant des immobilisations en non valeur des capitaux propres</t>
  </si>
  <si>
    <t>Dettes de financement(10)</t>
  </si>
  <si>
    <t>(10) on ajoute 120 aux dettes de financement (crédit bail)</t>
  </si>
  <si>
    <t>Fournisseurs et comptes rattachés  (11)</t>
  </si>
  <si>
    <t>(11) les écarts de conversion : fournisseurs + Ecart de conversion passif/ frs- ECA/FRS==&gt; 97700+1300-800=98200</t>
  </si>
  <si>
    <t>(12) Dettes fiscales  ==&gt; TVA ==&gt; liè à l'exploitation ==&gt; 70% Dettes fiscales ==&gt; 50000 * 70% = 35000</t>
  </si>
  <si>
    <t>Produits constatés d’avance  (13)</t>
  </si>
  <si>
    <t>Dettes fiscales  (14)</t>
  </si>
  <si>
    <t>(14) Dettes fiscales ==&gt; IS ==&gt;  liè à l'hors l'exploitation ==&gt; 30% Dettes fiscales ==&gt; 50000 * 30% =15000</t>
  </si>
  <si>
    <t>Autres créditeurs  (15)</t>
  </si>
  <si>
    <t>(15) Autres créditeurs ==&gt;   liè à l'hors l'exploitation</t>
  </si>
  <si>
    <t>Produits constatés d’avance  (16)</t>
  </si>
  <si>
    <t>(13) Produits constatés d’avance est un sous compte de régularisation passif ==&gt; 40% lié à l'exploitation    40%* 2000=800</t>
  </si>
  <si>
    <t>(16) Produits constatés d’avance est un sous compte de régularisation passif ==&gt; 60% lié à l'HORS exploitation    60%* 2000=1200</t>
  </si>
  <si>
    <t>Tableau  d'équilibre fonctionnel</t>
  </si>
  <si>
    <t>variation %</t>
  </si>
  <si>
    <t xml:space="preserve"> (-) ACTIF IMMOBILISé </t>
  </si>
  <si>
    <t>(=) FOND DE ROULEMENT NET GLOBALE</t>
  </si>
  <si>
    <t>(-)PASSIF CIRCULANT D'EXPLOITATION</t>
  </si>
  <si>
    <t>(=)BESOIN FOND DE ROULEMENT D'EXPLOITATION</t>
  </si>
  <si>
    <t>(=)BESOIN FOND DE ROULEMENT HORS D'EXPLOITATION</t>
  </si>
  <si>
    <t>(=) BESOIN DE FINANCEMENT GLOBALE</t>
  </si>
  <si>
    <t>TRéSORERIE ACTIF</t>
  </si>
  <si>
    <t>(-) Trésorerie Passif</t>
  </si>
  <si>
    <t>(=)Trésorerie NET</t>
  </si>
  <si>
    <t>TN=FRNG-BFG</t>
  </si>
  <si>
    <t>Bilan fonctionnel de N</t>
  </si>
  <si>
    <t>N-1</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</si>
</sst>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u val="double"/>
      <sz val="11"/>
      <color theme="1"/>
      <name val="Calibri"/>
      <family val="2"/>
      <scheme val="minor"/>
    </font>
    <font>
      <sz val="14"/>
      <color theme="1"/>
      <name val="Calibri"/>
      <family val="2"/>
      <scheme val="minor"/>
    </font>
    <font>
      <b/>
      <u val="double"/>
      <sz val="11"/>
      <color theme="1"/>
      <name val="Calibri"/>
      <family val="2"/>
      <scheme val="minor"/>
    </font>
    <font>
      <sz val="8"/>
      <color theme="1"/>
      <name val="Times New Roman"/>
      <family val="1"/>
    </font>
    <font>
      <b/>
      <sz val="10"/>
      <color theme="1"/>
      <name val="Arial Narrow"/>
      <family val="2"/>
    </font>
  </fonts>
  <fills count="11">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6"/>
        <bgColor indexed="64"/>
      </patternFill>
    </fill>
    <fill>
      <patternFill patternType="solid">
        <fgColor rgb="FFFFFF00"/>
        <bgColor indexed="64"/>
      </patternFill>
    </fill>
    <fill>
      <patternFill patternType="solid">
        <fgColor theme="5" tint="0.39997558519241921"/>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5">
    <xf numFmtId="0" fontId="0" fillId="0" borderId="0" xfId="0"/>
    <xf numFmtId="0" fontId="1" fillId="0" borderId="5" xfId="0" applyFont="1" applyBorder="1" applyAlignment="1">
      <alignment horizontal="center" vertical="center"/>
    </xf>
    <xf numFmtId="0" fontId="1" fillId="3" borderId="5" xfId="0" applyFont="1" applyFill="1" applyBorder="1" applyAlignment="1">
      <alignment horizontal="center" vertical="center"/>
    </xf>
    <xf numFmtId="0" fontId="1" fillId="0" borderId="5" xfId="0" applyFont="1" applyBorder="1" applyAlignment="1">
      <alignment horizontal="left" vertical="center"/>
    </xf>
    <xf numFmtId="0" fontId="1" fillId="4" borderId="5"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left" vertical="center"/>
    </xf>
    <xf numFmtId="0" fontId="4" fillId="0" borderId="5" xfId="0" applyFont="1" applyBorder="1" applyAlignment="1">
      <alignment horizontal="left" vertical="center"/>
    </xf>
    <xf numFmtId="0" fontId="1" fillId="0" borderId="12" xfId="0" applyFont="1" applyBorder="1" applyAlignment="1">
      <alignment horizontal="left" vertical="center"/>
    </xf>
    <xf numFmtId="0" fontId="1" fillId="5" borderId="5" xfId="0" applyFont="1" applyFill="1" applyBorder="1" applyAlignment="1">
      <alignment horizontal="center" vertical="center"/>
    </xf>
    <xf numFmtId="0" fontId="5" fillId="0" borderId="0" xfId="0" applyFont="1" applyAlignment="1">
      <alignment horizontal="right" vertical="top" wrapText="1" indent="1"/>
    </xf>
    <xf numFmtId="0" fontId="0" fillId="0" borderId="11" xfId="0" applyBorder="1"/>
    <xf numFmtId="0" fontId="0" fillId="0" borderId="0" xfId="0" applyBorder="1"/>
    <xf numFmtId="0" fontId="1" fillId="0" borderId="0" xfId="0" applyFont="1" applyBorder="1" applyAlignment="1">
      <alignment vertical="center"/>
    </xf>
    <xf numFmtId="0" fontId="1" fillId="6" borderId="10" xfId="0" applyFont="1" applyFill="1" applyBorder="1" applyAlignment="1">
      <alignment horizontal="center" vertical="center"/>
    </xf>
    <xf numFmtId="0" fontId="1" fillId="0" borderId="11" xfId="0" applyFont="1" applyBorder="1" applyAlignment="1">
      <alignment horizontal="center" vertical="center"/>
    </xf>
    <xf numFmtId="0" fontId="1" fillId="6" borderId="11" xfId="0" applyFont="1" applyFill="1" applyBorder="1" applyAlignment="1">
      <alignment horizontal="center" vertical="center"/>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0" fillId="0" borderId="13" xfId="0" applyBorder="1"/>
    <xf numFmtId="0" fontId="1" fillId="0" borderId="9" xfId="0" applyFont="1" applyBorder="1" applyAlignment="1">
      <alignment horizontal="left" vertical="center"/>
    </xf>
    <xf numFmtId="0" fontId="1" fillId="0" borderId="15" xfId="0" applyFont="1" applyBorder="1"/>
    <xf numFmtId="0" fontId="1" fillId="0" borderId="2" xfId="0" applyFont="1" applyBorder="1" applyAlignment="1">
      <alignment horizontal="center"/>
    </xf>
    <xf numFmtId="0" fontId="4" fillId="0" borderId="10" xfId="0" applyFont="1" applyBorder="1"/>
    <xf numFmtId="0" fontId="1" fillId="0" borderId="15" xfId="0" applyFont="1" applyBorder="1" applyAlignment="1">
      <alignment horizontal="center"/>
    </xf>
    <xf numFmtId="0" fontId="1" fillId="3" borderId="5" xfId="0" applyFont="1" applyFill="1" applyBorder="1" applyAlignment="1">
      <alignment horizontal="center"/>
    </xf>
    <xf numFmtId="0" fontId="1" fillId="7" borderId="5" xfId="0" applyFont="1" applyFill="1" applyBorder="1" applyAlignment="1">
      <alignment horizontal="center"/>
    </xf>
    <xf numFmtId="0" fontId="1" fillId="7" borderId="4" xfId="0" applyFont="1" applyFill="1" applyBorder="1" applyAlignment="1">
      <alignment horizont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1" fillId="0" borderId="19" xfId="0" applyFont="1" applyBorder="1"/>
    <xf numFmtId="0" fontId="1" fillId="8" borderId="15" xfId="0" applyFont="1" applyFill="1" applyBorder="1" applyAlignment="1">
      <alignment horizontal="center" vertical="center"/>
    </xf>
    <xf numFmtId="0" fontId="1" fillId="8" borderId="20" xfId="0" applyFont="1" applyFill="1" applyBorder="1" applyAlignment="1">
      <alignment horizontal="center" vertical="center"/>
    </xf>
    <xf numFmtId="0" fontId="4" fillId="0" borderId="21" xfId="0" applyFont="1" applyBorder="1" applyAlignment="1">
      <alignment horizontal="left" vertical="center"/>
    </xf>
    <xf numFmtId="2" fontId="1" fillId="9" borderId="22" xfId="0" applyNumberFormat="1" applyFont="1" applyFill="1" applyBorder="1" applyAlignment="1">
      <alignment horizontal="center" vertical="center"/>
    </xf>
    <xf numFmtId="0" fontId="4" fillId="0" borderId="21" xfId="0" applyFont="1" applyBorder="1"/>
    <xf numFmtId="0" fontId="1" fillId="10" borderId="5"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3" xfId="0" applyFont="1" applyFill="1" applyBorder="1" applyAlignment="1">
      <alignment horizontal="left" vertical="center"/>
    </xf>
    <xf numFmtId="0" fontId="1" fillId="10" borderId="24" xfId="0" applyFont="1" applyFill="1" applyBorder="1" applyAlignment="1">
      <alignment horizontal="center" vertical="center"/>
    </xf>
    <xf numFmtId="2" fontId="1" fillId="9" borderId="25" xfId="0" applyNumberFormat="1" applyFont="1" applyFill="1" applyBorder="1" applyAlignment="1">
      <alignment horizontal="center" vertical="center"/>
    </xf>
    <xf numFmtId="0" fontId="6" fillId="0" borderId="0" xfId="0" applyFont="1" applyAlignment="1">
      <alignment horizont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left" vertical="center"/>
    </xf>
    <xf numFmtId="0" fontId="2" fillId="0" borderId="1" xfId="0" applyFont="1" applyBorder="1" applyAlignment="1">
      <alignment horizontal="left" vertical="center"/>
    </xf>
    <xf numFmtId="0" fontId="3"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5" xfId="0" applyFont="1" applyBorder="1" applyAlignment="1">
      <alignment horizontal="lef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9"/>
  <sheetViews>
    <sheetView tabSelected="1" topLeftCell="A2" workbookViewId="0">
      <selection activeCell="A2" sqref="A2:G2"/>
    </sheetView>
  </sheetViews>
  <sheetFormatPr baseColWidth="10" defaultRowHeight="15"/>
  <cols>
    <col min="6" max="6" width="40.42578125" customWidth="1"/>
    <col min="7" max="7" width="15.85546875" customWidth="1"/>
  </cols>
  <sheetData>
    <row r="1" spans="1:11">
      <c r="A1" s="49" t="s">
        <v>0</v>
      </c>
      <c r="B1" s="49"/>
      <c r="C1" s="49"/>
      <c r="D1" s="49"/>
      <c r="E1" s="49"/>
      <c r="F1" s="49"/>
      <c r="G1" s="49"/>
    </row>
    <row r="2" spans="1:11" ht="18.75">
      <c r="A2" s="50" t="s">
        <v>72</v>
      </c>
      <c r="B2" s="51"/>
      <c r="C2" s="51"/>
      <c r="D2" s="51"/>
      <c r="E2" s="51"/>
      <c r="F2" s="51"/>
      <c r="G2" s="52"/>
    </row>
    <row r="3" spans="1:11">
      <c r="A3" s="53" t="s">
        <v>1</v>
      </c>
      <c r="B3" s="54"/>
      <c r="C3" s="54"/>
      <c r="D3" s="55"/>
      <c r="E3" s="1" t="s">
        <v>27</v>
      </c>
      <c r="F3" s="1" t="s">
        <v>2</v>
      </c>
      <c r="G3" s="1" t="s">
        <v>27</v>
      </c>
    </row>
    <row r="4" spans="1:11">
      <c r="A4" s="56" t="s">
        <v>3</v>
      </c>
      <c r="B4" s="57"/>
      <c r="C4" s="57"/>
      <c r="D4" s="58"/>
      <c r="E4" s="2">
        <f>SUM(E5:E7)</f>
        <v>600700</v>
      </c>
      <c r="F4" s="3" t="s">
        <v>4</v>
      </c>
      <c r="G4" s="4">
        <f>SUM(G5:G13)</f>
        <v>628080</v>
      </c>
    </row>
    <row r="5" spans="1:11">
      <c r="A5" s="59" t="s">
        <v>5</v>
      </c>
      <c r="B5" s="60"/>
      <c r="C5" s="60"/>
      <c r="D5" s="61"/>
      <c r="E5" s="5">
        <v>32000</v>
      </c>
      <c r="F5" s="6" t="s">
        <v>6</v>
      </c>
      <c r="G5" s="7">
        <v>100000</v>
      </c>
    </row>
    <row r="6" spans="1:11">
      <c r="A6" s="45" t="s">
        <v>28</v>
      </c>
      <c r="B6" s="46"/>
      <c r="C6" s="46"/>
      <c r="D6" s="47"/>
      <c r="E6" s="7">
        <v>546700</v>
      </c>
      <c r="F6" s="6" t="s">
        <v>7</v>
      </c>
      <c r="G6" s="7">
        <v>2000</v>
      </c>
    </row>
    <row r="7" spans="1:11">
      <c r="A7" s="45" t="s">
        <v>8</v>
      </c>
      <c r="B7" s="46"/>
      <c r="C7" s="46"/>
      <c r="D7" s="47"/>
      <c r="E7" s="7">
        <v>22000</v>
      </c>
      <c r="F7" s="6" t="s">
        <v>9</v>
      </c>
      <c r="G7" s="7">
        <v>180000</v>
      </c>
      <c r="K7" s="12"/>
    </row>
    <row r="8" spans="1:11">
      <c r="A8" s="62"/>
      <c r="B8" s="63"/>
      <c r="C8" s="63"/>
      <c r="D8" s="64"/>
      <c r="E8" s="7"/>
      <c r="F8" s="6" t="s">
        <v>10</v>
      </c>
      <c r="G8" s="7">
        <v>5000</v>
      </c>
      <c r="K8" s="12"/>
    </row>
    <row r="9" spans="1:11">
      <c r="A9" s="56" t="s">
        <v>11</v>
      </c>
      <c r="B9" s="57"/>
      <c r="C9" s="57"/>
      <c r="D9" s="58"/>
      <c r="E9" s="2">
        <f>SUM(E10:E13)</f>
        <v>255440</v>
      </c>
      <c r="F9" s="6" t="s">
        <v>12</v>
      </c>
      <c r="G9" s="7">
        <v>10000</v>
      </c>
      <c r="K9" s="12"/>
    </row>
    <row r="10" spans="1:11">
      <c r="A10" s="45" t="s">
        <v>13</v>
      </c>
      <c r="B10" s="46"/>
      <c r="C10" s="46"/>
      <c r="D10" s="47"/>
      <c r="E10" s="7">
        <v>90000</v>
      </c>
      <c r="F10" s="6" t="s">
        <v>14</v>
      </c>
      <c r="G10" s="7">
        <v>4000</v>
      </c>
      <c r="K10" s="12"/>
    </row>
    <row r="11" spans="1:11">
      <c r="A11" s="45" t="s">
        <v>29</v>
      </c>
      <c r="B11" s="46"/>
      <c r="C11" s="46"/>
      <c r="D11" s="47"/>
      <c r="E11" s="7">
        <v>159500</v>
      </c>
      <c r="F11" s="6" t="s">
        <v>43</v>
      </c>
      <c r="G11" s="7">
        <v>322080</v>
      </c>
      <c r="K11" s="12"/>
    </row>
    <row r="12" spans="1:11">
      <c r="A12" s="45" t="s">
        <v>21</v>
      </c>
      <c r="B12" s="46"/>
      <c r="C12" s="46"/>
      <c r="D12" s="47"/>
      <c r="E12" s="7">
        <v>4500</v>
      </c>
      <c r="F12" s="6" t="s">
        <v>15</v>
      </c>
      <c r="G12" s="7">
        <v>7000</v>
      </c>
      <c r="K12" s="12"/>
    </row>
    <row r="13" spans="1:11">
      <c r="A13" s="45" t="s">
        <v>16</v>
      </c>
      <c r="B13" s="46"/>
      <c r="C13" s="46"/>
      <c r="D13" s="47"/>
      <c r="E13" s="7">
        <v>1440</v>
      </c>
      <c r="F13" s="8" t="s">
        <v>45</v>
      </c>
      <c r="G13" s="7">
        <v>-2000</v>
      </c>
    </row>
    <row r="14" spans="1:11">
      <c r="A14" s="45"/>
      <c r="B14" s="46"/>
      <c r="C14" s="46"/>
      <c r="D14" s="47"/>
      <c r="E14" s="7"/>
      <c r="F14" s="32" t="s">
        <v>47</v>
      </c>
      <c r="G14" s="4">
        <v>55120</v>
      </c>
    </row>
    <row r="15" spans="1:11">
      <c r="A15" s="56" t="s">
        <v>17</v>
      </c>
      <c r="B15" s="57"/>
      <c r="C15" s="57"/>
      <c r="D15" s="58"/>
      <c r="E15" s="2">
        <f>SUM(E16:E18)</f>
        <v>12160</v>
      </c>
      <c r="F15" s="9" t="s">
        <v>18</v>
      </c>
      <c r="G15" s="2">
        <f>SUM(G4,G14)</f>
        <v>683200</v>
      </c>
    </row>
    <row r="16" spans="1:11">
      <c r="A16" s="45" t="s">
        <v>19</v>
      </c>
      <c r="B16" s="46"/>
      <c r="C16" s="46"/>
      <c r="D16" s="47"/>
      <c r="E16" s="7">
        <v>1300</v>
      </c>
      <c r="F16" s="9" t="s">
        <v>20</v>
      </c>
      <c r="G16" s="2">
        <f>SUM(G17:G19)</f>
        <v>134000</v>
      </c>
    </row>
    <row r="17" spans="1:7">
      <c r="A17" s="45" t="s">
        <v>39</v>
      </c>
      <c r="B17" s="46"/>
      <c r="C17" s="46"/>
      <c r="D17" s="47"/>
      <c r="E17" s="7">
        <v>10500</v>
      </c>
      <c r="F17" s="6" t="s">
        <v>49</v>
      </c>
      <c r="G17" s="7">
        <v>98200</v>
      </c>
    </row>
    <row r="18" spans="1:7">
      <c r="A18" s="45" t="s">
        <v>40</v>
      </c>
      <c r="B18" s="46"/>
      <c r="C18" s="46"/>
      <c r="D18" s="47"/>
      <c r="E18" s="7">
        <v>360</v>
      </c>
      <c r="F18" s="6" t="s">
        <v>30</v>
      </c>
      <c r="G18" s="7">
        <v>35000</v>
      </c>
    </row>
    <row r="19" spans="1:7">
      <c r="A19" s="65"/>
      <c r="B19" s="66"/>
      <c r="C19" s="66"/>
      <c r="D19" s="67"/>
      <c r="E19" s="1"/>
      <c r="F19" s="10" t="s">
        <v>52</v>
      </c>
      <c r="G19" s="7">
        <v>800</v>
      </c>
    </row>
    <row r="20" spans="1:7">
      <c r="A20" s="56" t="s">
        <v>22</v>
      </c>
      <c r="B20" s="57"/>
      <c r="C20" s="57"/>
      <c r="D20" s="57"/>
      <c r="E20" s="2">
        <v>15000</v>
      </c>
      <c r="F20" s="9" t="s">
        <v>23</v>
      </c>
      <c r="G20" s="11">
        <f>SUM(G21:G24)</f>
        <v>26190</v>
      </c>
    </row>
    <row r="21" spans="1:7">
      <c r="A21" s="59" t="s">
        <v>24</v>
      </c>
      <c r="B21" s="60"/>
      <c r="C21" s="60"/>
      <c r="D21" s="60"/>
      <c r="E21" s="20">
        <v>10000</v>
      </c>
      <c r="F21" s="22" t="s">
        <v>53</v>
      </c>
      <c r="G21" s="7">
        <v>15000</v>
      </c>
    </row>
    <row r="22" spans="1:7">
      <c r="A22" s="45" t="s">
        <v>25</v>
      </c>
      <c r="B22" s="46"/>
      <c r="C22" s="46"/>
      <c r="D22" s="46"/>
      <c r="E22" s="17">
        <v>5000</v>
      </c>
      <c r="F22" s="6" t="s">
        <v>55</v>
      </c>
      <c r="G22" s="7">
        <v>3500</v>
      </c>
    </row>
    <row r="23" spans="1:7">
      <c r="A23" s="65"/>
      <c r="B23" s="66"/>
      <c r="C23" s="66"/>
      <c r="D23" s="66"/>
      <c r="E23" s="17"/>
      <c r="F23" s="6" t="s">
        <v>57</v>
      </c>
      <c r="G23" s="16">
        <v>1200</v>
      </c>
    </row>
    <row r="24" spans="1:7">
      <c r="A24" s="15"/>
      <c r="B24" s="15"/>
      <c r="C24" s="15"/>
      <c r="D24" s="15"/>
      <c r="E24" s="18"/>
      <c r="F24" s="6" t="s">
        <v>32</v>
      </c>
      <c r="G24" s="16">
        <v>6490</v>
      </c>
    </row>
    <row r="25" spans="1:7">
      <c r="A25" s="13"/>
      <c r="B25" s="14"/>
      <c r="C25" s="14"/>
      <c r="D25" s="14"/>
      <c r="E25" s="13"/>
      <c r="F25" s="25" t="s">
        <v>33</v>
      </c>
      <c r="G25" s="27">
        <f>G26</f>
        <v>39910</v>
      </c>
    </row>
    <row r="26" spans="1:7">
      <c r="A26" s="13"/>
      <c r="B26" s="14"/>
      <c r="C26" s="14"/>
      <c r="D26" s="14"/>
      <c r="E26" s="21"/>
      <c r="F26" s="23" t="s">
        <v>31</v>
      </c>
      <c r="G26" s="26">
        <v>39910</v>
      </c>
    </row>
    <row r="27" spans="1:7">
      <c r="A27" s="68" t="s">
        <v>26</v>
      </c>
      <c r="B27" s="69"/>
      <c r="C27" s="69"/>
      <c r="D27" s="70"/>
      <c r="E27" s="28">
        <f>E4+E9+E15+E20</f>
        <v>883300</v>
      </c>
      <c r="F27" s="24" t="s">
        <v>26</v>
      </c>
      <c r="G27" s="29">
        <f>G15+G16+G20+G25</f>
        <v>883300</v>
      </c>
    </row>
    <row r="29" spans="1:7">
      <c r="A29" s="8"/>
      <c r="B29" s="8"/>
      <c r="C29" s="8"/>
      <c r="D29" s="8"/>
      <c r="E29" s="30"/>
      <c r="F29" s="19"/>
      <c r="G29" s="31"/>
    </row>
    <row r="30" spans="1:7">
      <c r="A30" s="48" t="s">
        <v>34</v>
      </c>
      <c r="B30" s="48"/>
      <c r="C30" s="48"/>
      <c r="D30" s="48"/>
      <c r="E30" s="48"/>
      <c r="F30" s="48"/>
      <c r="G30" s="48"/>
    </row>
    <row r="31" spans="1:7">
      <c r="A31" s="48" t="s">
        <v>35</v>
      </c>
      <c r="B31" s="48"/>
      <c r="C31" s="48"/>
      <c r="D31" s="48"/>
      <c r="E31" s="48"/>
      <c r="F31" s="48"/>
      <c r="G31" s="48"/>
    </row>
    <row r="32" spans="1:7">
      <c r="A32" s="48" t="s">
        <v>36</v>
      </c>
      <c r="B32" s="48"/>
      <c r="C32" s="48"/>
      <c r="D32" s="48"/>
      <c r="E32" s="48"/>
      <c r="F32" s="48"/>
      <c r="G32" s="48"/>
    </row>
    <row r="33" spans="1:7">
      <c r="A33" s="48" t="s">
        <v>37</v>
      </c>
      <c r="B33" s="48"/>
      <c r="C33" s="48"/>
      <c r="D33" s="48"/>
      <c r="E33" s="48"/>
      <c r="F33" s="48"/>
      <c r="G33" s="48"/>
    </row>
    <row r="34" spans="1:7">
      <c r="A34" s="48" t="s">
        <v>38</v>
      </c>
      <c r="B34" s="48"/>
      <c r="C34" s="48"/>
      <c r="D34" s="48"/>
      <c r="E34" s="48"/>
      <c r="F34" s="48"/>
      <c r="G34" s="48"/>
    </row>
    <row r="35" spans="1:7" ht="15" customHeight="1">
      <c r="A35" s="48" t="s">
        <v>41</v>
      </c>
      <c r="B35" s="48"/>
      <c r="C35" s="48"/>
      <c r="D35" s="48"/>
      <c r="E35" s="48"/>
      <c r="F35" s="48"/>
      <c r="G35" s="48"/>
    </row>
    <row r="36" spans="1:7">
      <c r="A36" s="48" t="s">
        <v>42</v>
      </c>
      <c r="B36" s="48"/>
      <c r="C36" s="48"/>
      <c r="D36" s="48"/>
      <c r="E36" s="48"/>
      <c r="F36" s="48"/>
      <c r="G36" s="48"/>
    </row>
    <row r="37" spans="1:7">
      <c r="A37" s="71" t="s">
        <v>44</v>
      </c>
      <c r="B37" s="71"/>
      <c r="C37" s="71"/>
      <c r="D37" s="71"/>
      <c r="E37" s="71"/>
      <c r="F37" s="71"/>
      <c r="G37" s="71"/>
    </row>
    <row r="38" spans="1:7">
      <c r="A38" s="48" t="s">
        <v>46</v>
      </c>
      <c r="B38" s="48"/>
      <c r="C38" s="48"/>
      <c r="D38" s="48"/>
      <c r="E38" s="48"/>
      <c r="F38" s="48"/>
      <c r="G38" s="48"/>
    </row>
    <row r="39" spans="1:7">
      <c r="A39" s="48" t="s">
        <v>48</v>
      </c>
      <c r="B39" s="48"/>
      <c r="C39" s="48"/>
      <c r="D39" s="48"/>
      <c r="E39" s="48"/>
      <c r="F39" s="48"/>
      <c r="G39" s="48"/>
    </row>
    <row r="40" spans="1:7">
      <c r="A40" s="48" t="s">
        <v>50</v>
      </c>
      <c r="B40" s="48"/>
      <c r="C40" s="48"/>
      <c r="D40" s="48"/>
      <c r="E40" s="48"/>
      <c r="F40" s="48"/>
      <c r="G40" s="48"/>
    </row>
    <row r="41" spans="1:7">
      <c r="A41" s="48" t="s">
        <v>51</v>
      </c>
      <c r="B41" s="48"/>
      <c r="C41" s="48"/>
      <c r="D41" s="48"/>
      <c r="E41" s="48"/>
      <c r="F41" s="48"/>
      <c r="G41" s="48"/>
    </row>
    <row r="42" spans="1:7">
      <c r="A42" s="48" t="s">
        <v>58</v>
      </c>
      <c r="B42" s="48"/>
      <c r="C42" s="48"/>
      <c r="D42" s="48"/>
      <c r="E42" s="48"/>
      <c r="F42" s="48"/>
      <c r="G42" s="48"/>
    </row>
    <row r="43" spans="1:7">
      <c r="A43" s="48" t="s">
        <v>54</v>
      </c>
      <c r="B43" s="48"/>
      <c r="C43" s="48"/>
      <c r="D43" s="48"/>
      <c r="E43" s="48"/>
      <c r="F43" s="48"/>
      <c r="G43" s="48"/>
    </row>
    <row r="44" spans="1:7">
      <c r="A44" s="71" t="s">
        <v>56</v>
      </c>
      <c r="B44" s="71"/>
      <c r="C44" s="71"/>
      <c r="D44" s="71"/>
      <c r="E44" s="71"/>
      <c r="F44" s="71"/>
      <c r="G44" s="71"/>
    </row>
    <row r="45" spans="1:7">
      <c r="A45" s="48" t="s">
        <v>59</v>
      </c>
      <c r="B45" s="48"/>
      <c r="C45" s="48"/>
      <c r="D45" s="48"/>
      <c r="E45" s="48"/>
      <c r="F45" s="48"/>
      <c r="G45" s="48"/>
    </row>
    <row r="48" spans="1:7">
      <c r="A48" s="48"/>
      <c r="B48" s="48"/>
      <c r="C48" s="48"/>
      <c r="D48" s="48"/>
      <c r="E48" s="48"/>
      <c r="F48" s="48"/>
      <c r="G48" s="48"/>
    </row>
    <row r="49" spans="1:7">
      <c r="A49" s="48"/>
      <c r="B49" s="48"/>
      <c r="C49" s="48"/>
      <c r="D49" s="48"/>
      <c r="E49" s="48"/>
      <c r="F49" s="48"/>
      <c r="G49" s="48"/>
    </row>
  </sheetData>
  <mergeCells count="42">
    <mergeCell ref="A45:G45"/>
    <mergeCell ref="A39:G39"/>
    <mergeCell ref="A41:G41"/>
    <mergeCell ref="A42:G42"/>
    <mergeCell ref="A43:G43"/>
    <mergeCell ref="A44:G44"/>
    <mergeCell ref="A34:G34"/>
    <mergeCell ref="A35:G35"/>
    <mergeCell ref="A36:G36"/>
    <mergeCell ref="A37:G37"/>
    <mergeCell ref="A38:G38"/>
    <mergeCell ref="A27:D27"/>
    <mergeCell ref="A30:G30"/>
    <mergeCell ref="A31:G31"/>
    <mergeCell ref="A32:G32"/>
    <mergeCell ref="A33:G33"/>
    <mergeCell ref="A19:D19"/>
    <mergeCell ref="A20:D20"/>
    <mergeCell ref="A21:D21"/>
    <mergeCell ref="A22:D22"/>
    <mergeCell ref="A23:D23"/>
    <mergeCell ref="A13:D13"/>
    <mergeCell ref="A14:D14"/>
    <mergeCell ref="A15:D15"/>
    <mergeCell ref="A16:D16"/>
    <mergeCell ref="A17:D17"/>
    <mergeCell ref="A6:D6"/>
    <mergeCell ref="A40:G40"/>
    <mergeCell ref="A48:G48"/>
    <mergeCell ref="A49:G49"/>
    <mergeCell ref="A1:G1"/>
    <mergeCell ref="A2:G2"/>
    <mergeCell ref="A3:D3"/>
    <mergeCell ref="A4:D4"/>
    <mergeCell ref="A5:D5"/>
    <mergeCell ref="A18:D18"/>
    <mergeCell ref="A7:D7"/>
    <mergeCell ref="A8:D8"/>
    <mergeCell ref="A9:D9"/>
    <mergeCell ref="A10:D10"/>
    <mergeCell ref="A11:D11"/>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6"/>
  <sheetViews>
    <sheetView workbookViewId="0">
      <selection activeCell="G2" sqref="G2"/>
    </sheetView>
  </sheetViews>
  <sheetFormatPr baseColWidth="10" defaultRowHeight="15"/>
  <cols>
    <col min="1" max="1" width="52.7109375" customWidth="1"/>
  </cols>
  <sheetData>
    <row r="1" spans="1:7" ht="19.5" thickBot="1">
      <c r="A1" s="72" t="s">
        <v>60</v>
      </c>
      <c r="B1" s="73"/>
      <c r="C1" s="73"/>
      <c r="D1" s="74"/>
    </row>
    <row r="2" spans="1:7">
      <c r="A2" s="33"/>
      <c r="B2" s="34" t="s">
        <v>73</v>
      </c>
      <c r="C2" s="34" t="s">
        <v>27</v>
      </c>
      <c r="D2" s="35" t="s">
        <v>61</v>
      </c>
    </row>
    <row r="3" spans="1:7">
      <c r="A3" s="36" t="s">
        <v>18</v>
      </c>
      <c r="B3" s="2"/>
      <c r="C3" s="2">
        <v>683200</v>
      </c>
      <c r="D3" s="37" t="e">
        <f>(C3-B3)/B3*100</f>
        <v>#DIV/0!</v>
      </c>
    </row>
    <row r="4" spans="1:7">
      <c r="A4" s="36" t="s">
        <v>62</v>
      </c>
      <c r="B4" s="2"/>
      <c r="C4" s="2">
        <v>600700</v>
      </c>
      <c r="D4" s="37" t="e">
        <f t="shared" ref="D4:D16" si="0">(C4-B4)/B4*100</f>
        <v>#DIV/0!</v>
      </c>
    </row>
    <row r="5" spans="1:7">
      <c r="A5" s="38" t="s">
        <v>63</v>
      </c>
      <c r="B5" s="39">
        <v>81200</v>
      </c>
      <c r="C5" s="39">
        <f>C3-C4</f>
        <v>82500</v>
      </c>
      <c r="D5" s="37">
        <f t="shared" si="0"/>
        <v>1.600985221674877</v>
      </c>
    </row>
    <row r="6" spans="1:7">
      <c r="A6" s="36" t="s">
        <v>11</v>
      </c>
      <c r="B6" s="2"/>
      <c r="C6" s="2">
        <v>255440</v>
      </c>
      <c r="D6" s="37" t="e">
        <f t="shared" si="0"/>
        <v>#DIV/0!</v>
      </c>
      <c r="G6" s="44">
        <v>81200</v>
      </c>
    </row>
    <row r="7" spans="1:7">
      <c r="A7" s="36" t="s">
        <v>64</v>
      </c>
      <c r="B7" s="2"/>
      <c r="C7" s="2">
        <v>134000</v>
      </c>
      <c r="D7" s="37" t="e">
        <f t="shared" si="0"/>
        <v>#DIV/0!</v>
      </c>
      <c r="G7" s="44">
        <v>95100</v>
      </c>
    </row>
    <row r="8" spans="1:7">
      <c r="A8" s="40" t="s">
        <v>65</v>
      </c>
      <c r="B8" s="39">
        <v>95100</v>
      </c>
      <c r="C8" s="39">
        <f>C6-C7</f>
        <v>121440</v>
      </c>
      <c r="D8" s="37">
        <f t="shared" si="0"/>
        <v>27.697160883280759</v>
      </c>
      <c r="G8" s="44">
        <v>-7900</v>
      </c>
    </row>
    <row r="9" spans="1:7">
      <c r="A9" s="36" t="s">
        <v>17</v>
      </c>
      <c r="B9" s="2"/>
      <c r="C9" s="2">
        <v>12160</v>
      </c>
      <c r="D9" s="37" t="e">
        <f t="shared" si="0"/>
        <v>#DIV/0!</v>
      </c>
      <c r="G9" s="44">
        <v>87200</v>
      </c>
    </row>
    <row r="10" spans="1:7">
      <c r="A10" s="36" t="s">
        <v>23</v>
      </c>
      <c r="B10" s="11"/>
      <c r="C10" s="11">
        <v>26190</v>
      </c>
      <c r="D10" s="37" t="e">
        <f t="shared" si="0"/>
        <v>#DIV/0!</v>
      </c>
      <c r="G10" s="44">
        <v>-6000</v>
      </c>
    </row>
    <row r="11" spans="1:7">
      <c r="A11" s="40" t="s">
        <v>66</v>
      </c>
      <c r="B11" s="39">
        <v>-7900</v>
      </c>
      <c r="C11" s="39">
        <f>C9-C10</f>
        <v>-14030</v>
      </c>
      <c r="D11" s="37">
        <f t="shared" si="0"/>
        <v>77.594936708860757</v>
      </c>
    </row>
    <row r="12" spans="1:7">
      <c r="A12" s="38" t="s">
        <v>67</v>
      </c>
      <c r="B12" s="39">
        <f>B8+B11</f>
        <v>87200</v>
      </c>
      <c r="C12" s="39">
        <f>C8+C11</f>
        <v>107410</v>
      </c>
      <c r="D12" s="37">
        <f t="shared" si="0"/>
        <v>23.176605504587155</v>
      </c>
    </row>
    <row r="13" spans="1:7">
      <c r="A13" s="36" t="s">
        <v>68</v>
      </c>
      <c r="B13" s="2"/>
      <c r="C13" s="2">
        <v>15000</v>
      </c>
      <c r="D13" s="37" t="e">
        <f t="shared" si="0"/>
        <v>#DIV/0!</v>
      </c>
    </row>
    <row r="14" spans="1:7">
      <c r="A14" s="36" t="s">
        <v>69</v>
      </c>
      <c r="B14" s="11"/>
      <c r="C14" s="11">
        <v>39910</v>
      </c>
      <c r="D14" s="37" t="e">
        <f t="shared" si="0"/>
        <v>#DIV/0!</v>
      </c>
    </row>
    <row r="15" spans="1:7">
      <c r="A15" s="38" t="s">
        <v>70</v>
      </c>
      <c r="B15" s="39">
        <f>B13-B14</f>
        <v>0</v>
      </c>
      <c r="C15" s="39">
        <f>C13-C14</f>
        <v>-24910</v>
      </c>
      <c r="D15" s="37" t="e">
        <f t="shared" si="0"/>
        <v>#DIV/0!</v>
      </c>
    </row>
    <row r="16" spans="1:7" ht="15.75" thickBot="1">
      <c r="A16" s="41" t="s">
        <v>71</v>
      </c>
      <c r="B16" s="42">
        <f>B5-B12</f>
        <v>-6000</v>
      </c>
      <c r="C16" s="42">
        <f>C5-C12</f>
        <v>-24910</v>
      </c>
      <c r="D16" s="43">
        <f t="shared" si="0"/>
        <v>315.16666666666669</v>
      </c>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2016-05-30T19:01:13Z</dcterms:created>
  <dcterms:modified xsi:type="dcterms:W3CDTF">2019-04-30T11:17:20Z</dcterms:modified>
</cp:coreProperties>
</file>