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910" windowHeight="5625" activeTab="0"/>
  </bookViews>
  <sheets>
    <sheet name="Feuil1" sheetId="1" r:id="rId1"/>
    <sheet name="Feuil4" sheetId="2" r:id="rId2"/>
  </sheets>
  <definedNames/>
  <calcPr fullCalcOnLoad="1"/>
</workbook>
</file>

<file path=xl/sharedStrings.xml><?xml version="1.0" encoding="utf-8"?>
<sst xmlns="http://schemas.openxmlformats.org/spreadsheetml/2006/main" count="133" uniqueCount="97">
  <si>
    <t>CAS PALATIN</t>
  </si>
  <si>
    <t>Il s'agira ensuite de faire une analyse des écarts des coûts directs et indirects au seul niveau des charges variables.</t>
  </si>
  <si>
    <t>CA</t>
  </si>
  <si>
    <t>MOD</t>
  </si>
  <si>
    <t>Somme CV</t>
  </si>
  <si>
    <t>Marge sur CV</t>
  </si>
  <si>
    <t>Frais fixes</t>
  </si>
  <si>
    <t>Résultat</t>
  </si>
  <si>
    <t>Px de vente unitaire</t>
  </si>
  <si>
    <t>CVU</t>
  </si>
  <si>
    <t>Marge sur CVU</t>
  </si>
  <si>
    <t>Réel</t>
  </si>
  <si>
    <t>Préétabli</t>
  </si>
  <si>
    <t>Variation</t>
  </si>
  <si>
    <t>Matières</t>
  </si>
  <si>
    <t>Commissions</t>
  </si>
  <si>
    <t>Données concernant les quantités produites, consommées et leur prix et rendements en préétabli et en réel.</t>
  </si>
  <si>
    <t>Données réelles</t>
  </si>
  <si>
    <t>Données préétablies</t>
  </si>
  <si>
    <t>Production (e)</t>
  </si>
  <si>
    <t>commissions (frs/u)</t>
  </si>
  <si>
    <t>rdmt (kg/u)</t>
  </si>
  <si>
    <t>ct (frs/kg)</t>
  </si>
  <si>
    <t>ct (frs/h)</t>
  </si>
  <si>
    <t>h normales</t>
  </si>
  <si>
    <t>h sup (+25%)</t>
  </si>
  <si>
    <t>h intérim</t>
  </si>
  <si>
    <t>ct standard</t>
  </si>
  <si>
    <t>heures réelles</t>
  </si>
  <si>
    <t xml:space="preserve"> Les Charges Variables</t>
  </si>
  <si>
    <t>(1)</t>
  </si>
  <si>
    <t>Pr * Rr * Cr =</t>
  </si>
  <si>
    <t>(2)</t>
  </si>
  <si>
    <t>Pr * Rr * Cp =</t>
  </si>
  <si>
    <t>(3)</t>
  </si>
  <si>
    <t>Pr * Rp * Cp =</t>
  </si>
  <si>
    <t>(4)</t>
  </si>
  <si>
    <t>Pp * Rp * Cp =</t>
  </si>
  <si>
    <t>Matières Premières</t>
  </si>
  <si>
    <t>(1) - (3)</t>
  </si>
  <si>
    <t>(1) - (2)</t>
  </si>
  <si>
    <t>(2) - (3)</t>
  </si>
  <si>
    <t>(3) - (4)</t>
  </si>
  <si>
    <t>E/P</t>
  </si>
  <si>
    <t>E/C</t>
  </si>
  <si>
    <t>E/R</t>
  </si>
  <si>
    <t>E/V</t>
  </si>
  <si>
    <t>Mod</t>
  </si>
  <si>
    <t>Calcul Coût Strict</t>
  </si>
  <si>
    <t>Pr * Rr * Cr   =</t>
  </si>
  <si>
    <t>Pr * Rr * Cp act réelle   =</t>
  </si>
  <si>
    <t>Pr * Rr * Cp    =</t>
  </si>
  <si>
    <t>(1) - (2) = e/ct</t>
  </si>
  <si>
    <t>(2) - (3) = e/rdt</t>
  </si>
  <si>
    <t>(1) - (3) = e/px ou global = e/marge unitaire</t>
  </si>
  <si>
    <t>Production</t>
  </si>
  <si>
    <t>Si on considère le rendement normal pour la MOD (0,5):</t>
  </si>
  <si>
    <t>Nombre d'heures</t>
  </si>
  <si>
    <t>heures normales</t>
  </si>
  <si>
    <t>heures suplémentaires</t>
  </si>
  <si>
    <t>heures d'intérim</t>
  </si>
  <si>
    <t>On a utilisé 1100 - 700 = 400 h d'intérim de trop du fait de la baisse de rendement.</t>
  </si>
  <si>
    <t>Ecarts favorables</t>
  </si>
  <si>
    <t>Ecarts défavorables</t>
  </si>
  <si>
    <t>%</t>
  </si>
  <si>
    <t>Valeur</t>
  </si>
  <si>
    <t>Sur CF</t>
  </si>
  <si>
    <t>sur rdt matières</t>
  </si>
  <si>
    <t>sur rdt mod</t>
  </si>
  <si>
    <t>sur ct mod (strict)</t>
  </si>
  <si>
    <t>sur ct de commissions</t>
  </si>
  <si>
    <t>sur activité</t>
  </si>
  <si>
    <t>sur ct matière</t>
  </si>
  <si>
    <t>sur résultat</t>
  </si>
  <si>
    <t>TOTAL</t>
  </si>
  <si>
    <t>Commission sur ventes</t>
  </si>
  <si>
    <t>Px standard de l'activité réelle</t>
  </si>
  <si>
    <t>Calcul Coût Effet Mixt</t>
  </si>
  <si>
    <t>FAV</t>
  </si>
  <si>
    <t>DEF</t>
  </si>
  <si>
    <t>sur ct mod (mix)</t>
  </si>
  <si>
    <t>ERROR SYS</t>
  </si>
  <si>
    <t>sur Prix de vente</t>
  </si>
  <si>
    <t>norm</t>
  </si>
  <si>
    <t>supp</t>
  </si>
  <si>
    <t>interim</t>
  </si>
  <si>
    <t>heures</t>
  </si>
  <si>
    <t>tx préet</t>
  </si>
  <si>
    <t>montant</t>
  </si>
  <si>
    <t>total</t>
  </si>
  <si>
    <t>def</t>
  </si>
  <si>
    <t>CPAR</t>
  </si>
  <si>
    <t>On a réussi à négocier le prix des intérimaires 78E en réel, 80E en prétabli.</t>
  </si>
  <si>
    <t xml:space="preserve">ARBORESCENCE </t>
  </si>
  <si>
    <t>On va faire ici une différenciation charges fixes/charges variables.</t>
  </si>
  <si>
    <t>jscilien@u-paris10.fr</t>
  </si>
  <si>
    <t xml:space="preserve">il est plus simple (parfois) de commencer les écarts par le bas de l'arborescence.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</si>
</sst>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&quot;Vrai&quot;;&quot;Vrai&quot;;&quot;Faux&quot;"/>
    <numFmt numFmtId="174" formatCode="&quot;Actif&quot;;&quot;Actif&quot;;&quot;Inactif&quot;"/>
    <numFmt numFmtId="175" formatCode="_-* #,##0.00\ _€_-;\-* #,##0.00\ _€_-;_-* &quot;-&quot;?????????\ _€_-;_-@_-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-* #,##0.0\ _F_-;\-* #,##0.0\ _F_-;_-* &quot;-&quot;??\ _F_-;_-@_-"/>
    <numFmt numFmtId="183" formatCode="_-* #,##0\ _F_-;\-* #,##0\ _F_-;_-* &quot;-&quot;??\ _F_-;_-@_-"/>
    <numFmt numFmtId="184" formatCode="[$-40C]dddd\ d\ mmmm\ yyyy"/>
    <numFmt numFmtId="185" formatCode="_-* #,##0.000\ _€_-;\-* #,##0.000\ _€_-;_-* &quot;-&quot;???\ _€_-;_-@_-"/>
    <numFmt numFmtId="186" formatCode="_-* #,##0.0000\ _€_-;\-* #,##0.0000\ _€_-;_-* &quot;-&quot;????\ _€_-;_-@_-"/>
    <numFmt numFmtId="187" formatCode="_-* #,##0.0\ _€_-;\-* #,##0.0\ _€_-;_-* &quot;-&quot;?\ _€_-;_-@_-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3"/>
      <name val="Arial"/>
      <family val="2"/>
    </font>
    <font>
      <i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57">
    <xf numFmtId="0" fontId="0" fillId="0" borderId="0" xfId="0" applyAlignment="1">
      <alignment/>
    </xf>
    <xf numFmtId="183" fontId="0" fillId="0" borderId="0" xfId="47" applyNumberFormat="1" applyFont="1" applyAlignment="1">
      <alignment/>
    </xf>
    <xf numFmtId="183" fontId="0" fillId="0" borderId="0" xfId="47" applyNumberFormat="1" applyFont="1" applyAlignment="1">
      <alignment/>
    </xf>
    <xf numFmtId="183" fontId="0" fillId="0" borderId="10" xfId="47" applyNumberFormat="1" applyFont="1" applyBorder="1" applyAlignment="1">
      <alignment/>
    </xf>
    <xf numFmtId="183" fontId="0" fillId="0" borderId="11" xfId="47" applyNumberFormat="1" applyFont="1" applyBorder="1" applyAlignment="1">
      <alignment horizontal="center"/>
    </xf>
    <xf numFmtId="183" fontId="0" fillId="0" borderId="12" xfId="47" applyNumberFormat="1" applyFont="1" applyBorder="1" applyAlignment="1">
      <alignment horizontal="right"/>
    </xf>
    <xf numFmtId="183" fontId="0" fillId="0" borderId="13" xfId="47" applyNumberFormat="1" applyFont="1" applyBorder="1" applyAlignment="1">
      <alignment horizontal="right"/>
    </xf>
    <xf numFmtId="183" fontId="0" fillId="0" borderId="14" xfId="47" applyNumberFormat="1" applyFont="1" applyBorder="1" applyAlignment="1">
      <alignment horizontal="center"/>
    </xf>
    <xf numFmtId="183" fontId="0" fillId="0" borderId="15" xfId="47" applyNumberFormat="1" applyFont="1" applyBorder="1" applyAlignment="1">
      <alignment horizontal="center"/>
    </xf>
    <xf numFmtId="183" fontId="0" fillId="33" borderId="16" xfId="47" applyNumberFormat="1" applyFont="1" applyFill="1" applyBorder="1" applyAlignment="1">
      <alignment horizontal="center"/>
    </xf>
    <xf numFmtId="183" fontId="0" fillId="0" borderId="17" xfId="47" applyNumberFormat="1" applyFont="1" applyBorder="1" applyAlignment="1">
      <alignment horizontal="center"/>
    </xf>
    <xf numFmtId="183" fontId="0" fillId="0" borderId="10" xfId="47" applyNumberFormat="1" applyFont="1" applyFill="1" applyBorder="1" applyAlignment="1">
      <alignment horizontal="center"/>
    </xf>
    <xf numFmtId="183" fontId="0" fillId="0" borderId="11" xfId="47" applyNumberFormat="1" applyFont="1" applyBorder="1" applyAlignment="1">
      <alignment horizontal="right"/>
    </xf>
    <xf numFmtId="183" fontId="0" fillId="33" borderId="18" xfId="47" applyNumberFormat="1" applyFont="1" applyFill="1" applyBorder="1" applyAlignment="1">
      <alignment horizontal="center"/>
    </xf>
    <xf numFmtId="183" fontId="0" fillId="34" borderId="0" xfId="47" applyNumberFormat="1" applyFont="1" applyFill="1" applyAlignment="1">
      <alignment/>
    </xf>
    <xf numFmtId="183" fontId="0" fillId="34" borderId="0" xfId="47" applyNumberFormat="1" applyFont="1" applyFill="1" applyAlignment="1">
      <alignment horizontal="left"/>
    </xf>
    <xf numFmtId="183" fontId="0" fillId="34" borderId="0" xfId="47" applyNumberFormat="1" applyFont="1" applyFill="1" applyAlignment="1">
      <alignment horizontal="right"/>
    </xf>
    <xf numFmtId="183" fontId="0" fillId="0" borderId="0" xfId="47" applyNumberFormat="1" applyFont="1" applyAlignment="1">
      <alignment/>
    </xf>
    <xf numFmtId="183" fontId="0" fillId="34" borderId="0" xfId="47" applyNumberFormat="1" applyFont="1" applyFill="1" applyAlignment="1">
      <alignment/>
    </xf>
    <xf numFmtId="183" fontId="5" fillId="34" borderId="0" xfId="47" applyNumberFormat="1" applyFont="1" applyFill="1" applyAlignment="1">
      <alignment/>
    </xf>
    <xf numFmtId="183" fontId="0" fillId="34" borderId="0" xfId="47" applyNumberFormat="1" applyFont="1" applyFill="1" applyAlignment="1">
      <alignment/>
    </xf>
    <xf numFmtId="183" fontId="0" fillId="0" borderId="0" xfId="47" applyNumberFormat="1" applyFont="1" applyAlignment="1">
      <alignment/>
    </xf>
    <xf numFmtId="183" fontId="3" fillId="34" borderId="0" xfId="47" applyNumberFormat="1" applyFont="1" applyFill="1" applyAlignment="1" quotePrefix="1">
      <alignment horizontal="center"/>
    </xf>
    <xf numFmtId="183" fontId="3" fillId="34" borderId="0" xfId="47" applyNumberFormat="1" applyFont="1" applyFill="1" applyAlignment="1">
      <alignment horizontal="right"/>
    </xf>
    <xf numFmtId="183" fontId="3" fillId="34" borderId="19" xfId="47" applyNumberFormat="1" applyFont="1" applyFill="1" applyBorder="1" applyAlignment="1">
      <alignment/>
    </xf>
    <xf numFmtId="183" fontId="3" fillId="34" borderId="0" xfId="47" applyNumberFormat="1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20" xfId="0" applyFont="1" applyBorder="1" applyAlignment="1">
      <alignment/>
    </xf>
    <xf numFmtId="183" fontId="0" fillId="0" borderId="11" xfId="47" applyNumberFormat="1" applyFont="1" applyBorder="1" applyAlignment="1">
      <alignment/>
    </xf>
    <xf numFmtId="183" fontId="3" fillId="0" borderId="0" xfId="47" applyNumberFormat="1" applyFont="1" applyAlignment="1">
      <alignment/>
    </xf>
    <xf numFmtId="0" fontId="0" fillId="0" borderId="0" xfId="0" applyAlignment="1">
      <alignment horizontal="center"/>
    </xf>
    <xf numFmtId="183" fontId="0" fillId="0" borderId="21" xfId="47" applyNumberFormat="1" applyFont="1" applyBorder="1" applyAlignment="1">
      <alignment horizontal="center"/>
    </xf>
    <xf numFmtId="185" fontId="0" fillId="0" borderId="21" xfId="47" applyNumberFormat="1" applyFont="1" applyBorder="1" applyAlignment="1">
      <alignment horizontal="center"/>
    </xf>
    <xf numFmtId="183" fontId="0" fillId="0" borderId="0" xfId="47" applyNumberFormat="1" applyFont="1" applyAlignment="1">
      <alignment horizontal="center"/>
    </xf>
    <xf numFmtId="183" fontId="0" fillId="34" borderId="0" xfId="47" applyNumberFormat="1" applyFont="1" applyFill="1" applyAlignment="1">
      <alignment horizontal="center"/>
    </xf>
    <xf numFmtId="183" fontId="0" fillId="34" borderId="0" xfId="47" applyNumberFormat="1" applyFont="1" applyFill="1" applyAlignment="1">
      <alignment horizontal="center"/>
    </xf>
    <xf numFmtId="183" fontId="0" fillId="34" borderId="0" xfId="47" applyNumberFormat="1" applyFont="1" applyFill="1" applyAlignment="1">
      <alignment horizontal="center"/>
    </xf>
    <xf numFmtId="183" fontId="0" fillId="0" borderId="0" xfId="47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83" fontId="3" fillId="34" borderId="19" xfId="47" applyNumberFormat="1" applyFont="1" applyFill="1" applyBorder="1" applyAlignment="1">
      <alignment horizontal="center"/>
    </xf>
    <xf numFmtId="183" fontId="0" fillId="34" borderId="0" xfId="47" applyNumberFormat="1" applyFont="1" applyFill="1" applyAlignment="1">
      <alignment horizontal="center"/>
    </xf>
    <xf numFmtId="183" fontId="0" fillId="34" borderId="0" xfId="47" applyNumberFormat="1" applyFont="1" applyFill="1" applyAlignment="1">
      <alignment horizontal="center"/>
    </xf>
    <xf numFmtId="183" fontId="0" fillId="34" borderId="0" xfId="47" applyNumberFormat="1" applyFont="1" applyFill="1" applyAlignment="1">
      <alignment/>
    </xf>
    <xf numFmtId="183" fontId="0" fillId="0" borderId="0" xfId="47" applyNumberFormat="1" applyFont="1" applyBorder="1" applyAlignment="1">
      <alignment horizontal="center"/>
    </xf>
    <xf numFmtId="183" fontId="0" fillId="35" borderId="0" xfId="47" applyNumberFormat="1" applyFont="1" applyFill="1" applyAlignment="1">
      <alignment/>
    </xf>
    <xf numFmtId="183" fontId="3" fillId="35" borderId="0" xfId="47" applyNumberFormat="1" applyFont="1" applyFill="1" applyAlignment="1">
      <alignment horizontal="right"/>
    </xf>
    <xf numFmtId="183" fontId="0" fillId="0" borderId="22" xfId="47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183" fontId="0" fillId="0" borderId="16" xfId="47" applyNumberFormat="1" applyFont="1" applyBorder="1" applyAlignment="1">
      <alignment horizontal="center"/>
    </xf>
    <xf numFmtId="9" fontId="0" fillId="0" borderId="11" xfId="52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9" fontId="0" fillId="0" borderId="11" xfId="52" applyNumberFormat="1" applyFont="1" applyBorder="1" applyAlignment="1">
      <alignment horizontal="center"/>
    </xf>
    <xf numFmtId="9" fontId="0" fillId="0" borderId="22" xfId="52" applyNumberFormat="1" applyFont="1" applyBorder="1" applyAlignment="1">
      <alignment horizontal="center"/>
    </xf>
    <xf numFmtId="9" fontId="0" fillId="0" borderId="11" xfId="0" applyNumberFormat="1" applyFont="1" applyBorder="1" applyAlignment="1">
      <alignment horizontal="center"/>
    </xf>
    <xf numFmtId="9" fontId="0" fillId="0" borderId="16" xfId="0" applyNumberFormat="1" applyFont="1" applyBorder="1" applyAlignment="1">
      <alignment horizontal="center"/>
    </xf>
    <xf numFmtId="9" fontId="0" fillId="0" borderId="0" xfId="0" applyNumberFormat="1" applyFont="1" applyAlignment="1">
      <alignment/>
    </xf>
    <xf numFmtId="183" fontId="10" fillId="34" borderId="0" xfId="47" applyNumberFormat="1" applyFont="1" applyFill="1" applyAlignment="1">
      <alignment horizontal="center"/>
    </xf>
    <xf numFmtId="183" fontId="0" fillId="36" borderId="11" xfId="47" applyNumberFormat="1" applyFont="1" applyFill="1" applyBorder="1" applyAlignment="1">
      <alignment/>
    </xf>
    <xf numFmtId="183" fontId="11" fillId="36" borderId="22" xfId="47" applyNumberFormat="1" applyFont="1" applyFill="1" applyBorder="1" applyAlignment="1">
      <alignment/>
    </xf>
    <xf numFmtId="183" fontId="10" fillId="0" borderId="0" xfId="47" applyNumberFormat="1" applyFont="1" applyAlignment="1">
      <alignment/>
    </xf>
    <xf numFmtId="183" fontId="0" fillId="0" borderId="22" xfId="47" applyNumberFormat="1" applyFont="1" applyBorder="1" applyAlignment="1">
      <alignment/>
    </xf>
    <xf numFmtId="183" fontId="0" fillId="0" borderId="16" xfId="47" applyNumberFormat="1" applyFont="1" applyBorder="1" applyAlignment="1">
      <alignment/>
    </xf>
    <xf numFmtId="183" fontId="0" fillId="0" borderId="0" xfId="47" applyNumberFormat="1" applyFont="1" applyAlignment="1">
      <alignment horizontal="center"/>
    </xf>
    <xf numFmtId="183" fontId="9" fillId="0" borderId="0" xfId="47" applyNumberFormat="1" applyFont="1" applyAlignment="1">
      <alignment horizontal="center"/>
    </xf>
    <xf numFmtId="183" fontId="9" fillId="0" borderId="21" xfId="47" applyNumberFormat="1" applyFont="1" applyBorder="1" applyAlignment="1">
      <alignment/>
    </xf>
    <xf numFmtId="41" fontId="9" fillId="0" borderId="21" xfId="47" applyNumberFormat="1" applyFont="1" applyBorder="1" applyAlignment="1">
      <alignment/>
    </xf>
    <xf numFmtId="185" fontId="9" fillId="36" borderId="21" xfId="47" applyNumberFormat="1" applyFont="1" applyFill="1" applyBorder="1" applyAlignment="1">
      <alignment/>
    </xf>
    <xf numFmtId="187" fontId="9" fillId="0" borderId="21" xfId="47" applyNumberFormat="1" applyFont="1" applyBorder="1" applyAlignment="1">
      <alignment/>
    </xf>
    <xf numFmtId="183" fontId="0" fillId="0" borderId="0" xfId="47" applyNumberFormat="1" applyFont="1" applyAlignment="1">
      <alignment/>
    </xf>
    <xf numFmtId="186" fontId="0" fillId="0" borderId="0" xfId="47" applyNumberFormat="1" applyFont="1" applyAlignment="1">
      <alignment/>
    </xf>
    <xf numFmtId="183" fontId="0" fillId="36" borderId="21" xfId="47" applyNumberFormat="1" applyFont="1" applyFill="1" applyBorder="1" applyAlignment="1">
      <alignment horizontal="center"/>
    </xf>
    <xf numFmtId="183" fontId="0" fillId="35" borderId="0" xfId="47" applyNumberFormat="1" applyFont="1" applyFill="1" applyAlignment="1">
      <alignment/>
    </xf>
    <xf numFmtId="41" fontId="0" fillId="35" borderId="21" xfId="47" applyNumberFormat="1" applyFont="1" applyFill="1" applyBorder="1" applyAlignment="1">
      <alignment/>
    </xf>
    <xf numFmtId="41" fontId="0" fillId="37" borderId="21" xfId="47" applyNumberFormat="1" applyFont="1" applyFill="1" applyBorder="1" applyAlignment="1">
      <alignment/>
    </xf>
    <xf numFmtId="0" fontId="6" fillId="35" borderId="25" xfId="0" applyFont="1" applyFill="1" applyBorder="1" applyAlignment="1">
      <alignment/>
    </xf>
    <xf numFmtId="9" fontId="8" fillId="35" borderId="10" xfId="52" applyNumberFormat="1" applyFont="1" applyFill="1" applyBorder="1" applyAlignment="1">
      <alignment/>
    </xf>
    <xf numFmtId="0" fontId="6" fillId="38" borderId="25" xfId="0" applyFont="1" applyFill="1" applyBorder="1" applyAlignment="1">
      <alignment/>
    </xf>
    <xf numFmtId="9" fontId="8" fillId="38" borderId="10" xfId="52" applyNumberFormat="1" applyFont="1" applyFill="1" applyBorder="1" applyAlignment="1">
      <alignment/>
    </xf>
    <xf numFmtId="183" fontId="11" fillId="36" borderId="10" xfId="47" applyNumberFormat="1" applyFont="1" applyFill="1" applyBorder="1" applyAlignment="1">
      <alignment/>
    </xf>
    <xf numFmtId="0" fontId="0" fillId="0" borderId="0" xfId="0" applyFont="1" applyAlignment="1">
      <alignment horizontal="left" wrapText="1"/>
    </xf>
    <xf numFmtId="183" fontId="0" fillId="33" borderId="11" xfId="47" applyNumberFormat="1" applyFont="1" applyFill="1" applyBorder="1" applyAlignment="1">
      <alignment horizontal="center"/>
    </xf>
    <xf numFmtId="183" fontId="0" fillId="33" borderId="16" xfId="47" applyNumberFormat="1" applyFont="1" applyFill="1" applyBorder="1" applyAlignment="1">
      <alignment horizontal="center"/>
    </xf>
    <xf numFmtId="9" fontId="0" fillId="33" borderId="11" xfId="0" applyNumberFormat="1" applyFont="1" applyFill="1" applyBorder="1" applyAlignment="1">
      <alignment horizontal="center"/>
    </xf>
    <xf numFmtId="9" fontId="0" fillId="33" borderId="16" xfId="0" applyNumberFormat="1" applyFont="1" applyFill="1" applyBorder="1" applyAlignment="1">
      <alignment horizontal="center"/>
    </xf>
    <xf numFmtId="0" fontId="3" fillId="39" borderId="26" xfId="0" applyFont="1" applyFill="1" applyBorder="1" applyAlignment="1">
      <alignment horizontal="center"/>
    </xf>
    <xf numFmtId="0" fontId="3" fillId="39" borderId="27" xfId="0" applyFont="1" applyFill="1" applyBorder="1" applyAlignment="1">
      <alignment horizontal="center"/>
    </xf>
    <xf numFmtId="0" fontId="3" fillId="39" borderId="28" xfId="0" applyFont="1" applyFill="1" applyBorder="1" applyAlignment="1">
      <alignment horizontal="center"/>
    </xf>
    <xf numFmtId="0" fontId="3" fillId="39" borderId="23" xfId="0" applyFont="1" applyFill="1" applyBorder="1" applyAlignment="1">
      <alignment horizontal="center"/>
    </xf>
    <xf numFmtId="0" fontId="3" fillId="39" borderId="24" xfId="0" applyFont="1" applyFill="1" applyBorder="1" applyAlignment="1">
      <alignment horizontal="center"/>
    </xf>
    <xf numFmtId="0" fontId="3" fillId="39" borderId="29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3" fontId="0" fillId="33" borderId="31" xfId="47" applyNumberFormat="1" applyFont="1" applyFill="1" applyBorder="1" applyAlignment="1">
      <alignment horizontal="center"/>
    </xf>
    <xf numFmtId="9" fontId="0" fillId="33" borderId="31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183" fontId="4" fillId="34" borderId="0" xfId="47" applyNumberFormat="1" applyFont="1" applyFill="1" applyAlignment="1">
      <alignment horizontal="left"/>
    </xf>
    <xf numFmtId="183" fontId="0" fillId="0" borderId="0" xfId="47" applyNumberFormat="1" applyFont="1" applyAlignment="1">
      <alignment horizontal="left" wrapText="1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83" fontId="3" fillId="40" borderId="0" xfId="47" applyNumberFormat="1" applyFont="1" applyFill="1" applyAlignment="1">
      <alignment horizontal="center"/>
    </xf>
    <xf numFmtId="183" fontId="0" fillId="0" borderId="0" xfId="47" applyNumberFormat="1" applyFont="1" applyAlignment="1">
      <alignment horizontal="left"/>
    </xf>
    <xf numFmtId="183" fontId="0" fillId="0" borderId="0" xfId="47" applyNumberFormat="1" applyFont="1" applyAlignment="1">
      <alignment wrapText="1"/>
    </xf>
    <xf numFmtId="183" fontId="0" fillId="33" borderId="25" xfId="47" applyNumberFormat="1" applyFont="1" applyFill="1" applyBorder="1" applyAlignment="1">
      <alignment horizontal="center"/>
    </xf>
    <xf numFmtId="183" fontId="0" fillId="33" borderId="32" xfId="47" applyNumberFormat="1" applyFont="1" applyFill="1" applyBorder="1" applyAlignment="1">
      <alignment horizontal="center"/>
    </xf>
    <xf numFmtId="183" fontId="0" fillId="33" borderId="33" xfId="47" applyNumberFormat="1" applyFont="1" applyFill="1" applyBorder="1" applyAlignment="1">
      <alignment horizontal="center"/>
    </xf>
    <xf numFmtId="183" fontId="0" fillId="0" borderId="34" xfId="47" applyNumberFormat="1" applyFont="1" applyBorder="1" applyAlignment="1">
      <alignment horizontal="center"/>
    </xf>
    <xf numFmtId="183" fontId="0" fillId="0" borderId="35" xfId="47" applyNumberFormat="1" applyFont="1" applyBorder="1" applyAlignment="1">
      <alignment horizontal="center"/>
    </xf>
    <xf numFmtId="183" fontId="0" fillId="0" borderId="20" xfId="47" applyNumberFormat="1" applyFont="1" applyBorder="1" applyAlignment="1">
      <alignment horizontal="center"/>
    </xf>
    <xf numFmtId="183" fontId="0" fillId="0" borderId="30" xfId="47" applyNumberFormat="1" applyFont="1" applyBorder="1" applyAlignment="1">
      <alignment horizontal="center"/>
    </xf>
    <xf numFmtId="183" fontId="0" fillId="0" borderId="36" xfId="47" applyNumberFormat="1" applyFont="1" applyBorder="1" applyAlignment="1">
      <alignment horizontal="center"/>
    </xf>
    <xf numFmtId="183" fontId="0" fillId="0" borderId="37" xfId="47" applyNumberFormat="1" applyFont="1" applyBorder="1" applyAlignment="1">
      <alignment horizontal="center"/>
    </xf>
    <xf numFmtId="183" fontId="0" fillId="0" borderId="38" xfId="47" applyNumberFormat="1" applyFont="1" applyBorder="1" applyAlignment="1">
      <alignment horizontal="center"/>
    </xf>
    <xf numFmtId="183" fontId="0" fillId="0" borderId="39" xfId="47" applyNumberFormat="1" applyFont="1" applyBorder="1" applyAlignment="1">
      <alignment horizontal="center"/>
    </xf>
    <xf numFmtId="183" fontId="0" fillId="0" borderId="40" xfId="47" applyNumberFormat="1" applyFont="1" applyBorder="1" applyAlignment="1">
      <alignment horizontal="center"/>
    </xf>
    <xf numFmtId="183" fontId="0" fillId="0" borderId="41" xfId="47" applyNumberFormat="1" applyFont="1" applyBorder="1" applyAlignment="1">
      <alignment horizontal="center"/>
    </xf>
    <xf numFmtId="186" fontId="0" fillId="33" borderId="42" xfId="47" applyNumberFormat="1" applyFont="1" applyFill="1" applyBorder="1" applyAlignment="1">
      <alignment horizontal="center"/>
    </xf>
    <xf numFmtId="186" fontId="0" fillId="0" borderId="43" xfId="47" applyNumberFormat="1" applyFont="1" applyBorder="1" applyAlignment="1">
      <alignment horizontal="center"/>
    </xf>
    <xf numFmtId="183" fontId="0" fillId="33" borderId="42" xfId="47" applyNumberFormat="1" applyFont="1" applyFill="1" applyBorder="1" applyAlignment="1">
      <alignment horizontal="center"/>
    </xf>
    <xf numFmtId="183" fontId="0" fillId="0" borderId="43" xfId="47" applyNumberFormat="1" applyFont="1" applyBorder="1" applyAlignment="1">
      <alignment horizontal="center"/>
    </xf>
    <xf numFmtId="183" fontId="0" fillId="35" borderId="42" xfId="47" applyNumberFormat="1" applyFont="1" applyFill="1" applyBorder="1" applyAlignment="1">
      <alignment horizontal="center"/>
    </xf>
    <xf numFmtId="183" fontId="0" fillId="35" borderId="43" xfId="47" applyNumberFormat="1" applyFont="1" applyFill="1" applyBorder="1" applyAlignment="1">
      <alignment horizontal="center"/>
    </xf>
    <xf numFmtId="186" fontId="0" fillId="35" borderId="44" xfId="47" applyNumberFormat="1" applyFont="1" applyFill="1" applyBorder="1" applyAlignment="1">
      <alignment horizontal="center"/>
    </xf>
    <xf numFmtId="186" fontId="0" fillId="35" borderId="45" xfId="47" applyNumberFormat="1" applyFont="1" applyFill="1" applyBorder="1" applyAlignment="1">
      <alignment horizontal="center"/>
    </xf>
    <xf numFmtId="183" fontId="0" fillId="0" borderId="44" xfId="47" applyNumberFormat="1" applyFont="1" applyBorder="1" applyAlignment="1">
      <alignment horizontal="center"/>
    </xf>
    <xf numFmtId="183" fontId="0" fillId="0" borderId="45" xfId="47" applyNumberFormat="1" applyFont="1" applyBorder="1" applyAlignment="1">
      <alignment horizontal="center"/>
    </xf>
    <xf numFmtId="183" fontId="0" fillId="0" borderId="0" xfId="47" applyNumberFormat="1" applyFont="1" applyBorder="1" applyAlignment="1">
      <alignment horizontal="center"/>
    </xf>
    <xf numFmtId="186" fontId="7" fillId="41" borderId="40" xfId="47" applyNumberFormat="1" applyFont="1" applyFill="1" applyBorder="1" applyAlignment="1">
      <alignment horizontal="center"/>
    </xf>
    <xf numFmtId="186" fontId="7" fillId="41" borderId="41" xfId="47" applyNumberFormat="1" applyFont="1" applyFill="1" applyBorder="1" applyAlignment="1">
      <alignment horizontal="center"/>
    </xf>
    <xf numFmtId="183" fontId="0" fillId="33" borderId="25" xfId="47" applyNumberFormat="1" applyFont="1" applyFill="1" applyBorder="1" applyAlignment="1">
      <alignment horizontal="center" wrapText="1" shrinkToFit="1"/>
    </xf>
    <xf numFmtId="183" fontId="0" fillId="33" borderId="32" xfId="47" applyNumberFormat="1" applyFont="1" applyFill="1" applyBorder="1" applyAlignment="1">
      <alignment horizontal="center" wrapText="1" shrinkToFit="1"/>
    </xf>
    <xf numFmtId="183" fontId="0" fillId="0" borderId="26" xfId="47" applyNumberFormat="1" applyFont="1" applyBorder="1" applyAlignment="1">
      <alignment horizontal="center" wrapText="1"/>
    </xf>
    <xf numFmtId="183" fontId="0" fillId="0" borderId="28" xfId="47" applyNumberFormat="1" applyFont="1" applyBorder="1" applyAlignment="1">
      <alignment horizontal="center" wrapText="1"/>
    </xf>
    <xf numFmtId="183" fontId="0" fillId="0" borderId="20" xfId="47" applyNumberFormat="1" applyFont="1" applyBorder="1" applyAlignment="1">
      <alignment horizontal="center" wrapText="1"/>
    </xf>
    <xf numFmtId="183" fontId="0" fillId="0" borderId="30" xfId="47" applyNumberFormat="1" applyFont="1" applyBorder="1" applyAlignment="1">
      <alignment horizontal="center" wrapText="1"/>
    </xf>
    <xf numFmtId="183" fontId="0" fillId="33" borderId="46" xfId="47" applyNumberFormat="1" applyFont="1" applyFill="1" applyBorder="1" applyAlignment="1">
      <alignment horizontal="center"/>
    </xf>
    <xf numFmtId="183" fontId="0" fillId="0" borderId="46" xfId="47" applyNumberFormat="1" applyFont="1" applyBorder="1" applyAlignment="1">
      <alignment horizontal="center"/>
    </xf>
    <xf numFmtId="183" fontId="0" fillId="0" borderId="47" xfId="47" applyNumberFormat="1" applyFont="1" applyBorder="1" applyAlignment="1">
      <alignment horizontal="center"/>
    </xf>
    <xf numFmtId="183" fontId="1" fillId="0" borderId="0" xfId="45" applyNumberFormat="1" applyAlignment="1" applyProtection="1">
      <alignment horizontal="center"/>
      <protection/>
    </xf>
    <xf numFmtId="183" fontId="0" fillId="0" borderId="48" xfId="47" applyNumberFormat="1" applyFont="1" applyBorder="1" applyAlignment="1">
      <alignment/>
    </xf>
    <xf numFmtId="183" fontId="0" fillId="0" borderId="49" xfId="47" applyNumberFormat="1" applyFont="1" applyBorder="1" applyAlignment="1">
      <alignment/>
    </xf>
    <xf numFmtId="183" fontId="0" fillId="0" borderId="50" xfId="47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71</xdr:row>
      <xdr:rowOff>104775</xdr:rowOff>
    </xdr:from>
    <xdr:to>
      <xdr:col>1</xdr:col>
      <xdr:colOff>552450</xdr:colOff>
      <xdr:row>72</xdr:row>
      <xdr:rowOff>142875</xdr:rowOff>
    </xdr:to>
    <xdr:sp>
      <xdr:nvSpPr>
        <xdr:cNvPr id="1" name="AutoShape 7"/>
        <xdr:cNvSpPr>
          <a:spLocks/>
        </xdr:cNvSpPr>
      </xdr:nvSpPr>
      <xdr:spPr>
        <a:xfrm>
          <a:off x="1914525" y="12582525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56</xdr:row>
      <xdr:rowOff>104775</xdr:rowOff>
    </xdr:from>
    <xdr:to>
      <xdr:col>4</xdr:col>
      <xdr:colOff>85725</xdr:colOff>
      <xdr:row>58</xdr:row>
      <xdr:rowOff>19050</xdr:rowOff>
    </xdr:to>
    <xdr:sp>
      <xdr:nvSpPr>
        <xdr:cNvPr id="2" name="Rectangle 55"/>
        <xdr:cNvSpPr>
          <a:spLocks/>
        </xdr:cNvSpPr>
      </xdr:nvSpPr>
      <xdr:spPr>
        <a:xfrm>
          <a:off x="2743200" y="10134600"/>
          <a:ext cx="14573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/ R</a:t>
          </a:r>
        </a:p>
      </xdr:txBody>
    </xdr:sp>
    <xdr:clientData/>
  </xdr:twoCellAnchor>
  <xdr:twoCellAnchor>
    <xdr:from>
      <xdr:col>4</xdr:col>
      <xdr:colOff>371475</xdr:colOff>
      <xdr:row>56</xdr:row>
      <xdr:rowOff>95250</xdr:rowOff>
    </xdr:from>
    <xdr:to>
      <xdr:col>5</xdr:col>
      <xdr:colOff>485775</xdr:colOff>
      <xdr:row>58</xdr:row>
      <xdr:rowOff>9525</xdr:rowOff>
    </xdr:to>
    <xdr:sp>
      <xdr:nvSpPr>
        <xdr:cNvPr id="3" name="Rectangle 53"/>
        <xdr:cNvSpPr>
          <a:spLocks/>
        </xdr:cNvSpPr>
      </xdr:nvSpPr>
      <xdr:spPr>
        <a:xfrm>
          <a:off x="4486275" y="10125075"/>
          <a:ext cx="876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/ C</a:t>
          </a:r>
        </a:p>
      </xdr:txBody>
    </xdr:sp>
    <xdr:clientData/>
  </xdr:twoCellAnchor>
  <xdr:twoCellAnchor>
    <xdr:from>
      <xdr:col>0</xdr:col>
      <xdr:colOff>466725</xdr:colOff>
      <xdr:row>60</xdr:row>
      <xdr:rowOff>123825</xdr:rowOff>
    </xdr:from>
    <xdr:to>
      <xdr:col>1</xdr:col>
      <xdr:colOff>209550</xdr:colOff>
      <xdr:row>62</xdr:row>
      <xdr:rowOff>28575</xdr:rowOff>
    </xdr:to>
    <xdr:sp>
      <xdr:nvSpPr>
        <xdr:cNvPr id="4" name="Rectangle 52"/>
        <xdr:cNvSpPr>
          <a:spLocks/>
        </xdr:cNvSpPr>
      </xdr:nvSpPr>
      <xdr:spPr>
        <a:xfrm>
          <a:off x="466725" y="10801350"/>
          <a:ext cx="1104900" cy="238125"/>
        </a:xfrm>
        <a:prstGeom prst="rect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/ Matière</a:t>
          </a:r>
        </a:p>
      </xdr:txBody>
    </xdr:sp>
    <xdr:clientData/>
  </xdr:twoCellAnchor>
  <xdr:twoCellAnchor>
    <xdr:from>
      <xdr:col>3</xdr:col>
      <xdr:colOff>323850</xdr:colOff>
      <xdr:row>60</xdr:row>
      <xdr:rowOff>123825</xdr:rowOff>
    </xdr:from>
    <xdr:to>
      <xdr:col>4</xdr:col>
      <xdr:colOff>647700</xdr:colOff>
      <xdr:row>62</xdr:row>
      <xdr:rowOff>47625</xdr:rowOff>
    </xdr:to>
    <xdr:sp>
      <xdr:nvSpPr>
        <xdr:cNvPr id="5" name="Rectangle 51"/>
        <xdr:cNvSpPr>
          <a:spLocks/>
        </xdr:cNvSpPr>
      </xdr:nvSpPr>
      <xdr:spPr>
        <a:xfrm>
          <a:off x="3629025" y="10801350"/>
          <a:ext cx="1133475" cy="257175"/>
        </a:xfrm>
        <a:prstGeom prst="rect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/ Mod</a:t>
          </a:r>
        </a:p>
      </xdr:txBody>
    </xdr:sp>
    <xdr:clientData/>
  </xdr:twoCellAnchor>
  <xdr:twoCellAnchor>
    <xdr:from>
      <xdr:col>6</xdr:col>
      <xdr:colOff>95250</xdr:colOff>
      <xdr:row>60</xdr:row>
      <xdr:rowOff>95250</xdr:rowOff>
    </xdr:from>
    <xdr:to>
      <xdr:col>7</xdr:col>
      <xdr:colOff>485775</xdr:colOff>
      <xdr:row>62</xdr:row>
      <xdr:rowOff>104775</xdr:rowOff>
    </xdr:to>
    <xdr:sp>
      <xdr:nvSpPr>
        <xdr:cNvPr id="6" name="Rectangle 50"/>
        <xdr:cNvSpPr>
          <a:spLocks/>
        </xdr:cNvSpPr>
      </xdr:nvSpPr>
      <xdr:spPr>
        <a:xfrm>
          <a:off x="6248400" y="10772775"/>
          <a:ext cx="1238250" cy="342900"/>
        </a:xfrm>
        <a:prstGeom prst="rect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/ commission sur vente</a:t>
          </a:r>
        </a:p>
      </xdr:txBody>
    </xdr:sp>
    <xdr:clientData/>
  </xdr:twoCellAnchor>
  <xdr:twoCellAnchor>
    <xdr:from>
      <xdr:col>0</xdr:col>
      <xdr:colOff>419100</xdr:colOff>
      <xdr:row>59</xdr:row>
      <xdr:rowOff>76200</xdr:rowOff>
    </xdr:from>
    <xdr:to>
      <xdr:col>1</xdr:col>
      <xdr:colOff>257175</xdr:colOff>
      <xdr:row>59</xdr:row>
      <xdr:rowOff>76200</xdr:rowOff>
    </xdr:to>
    <xdr:sp>
      <xdr:nvSpPr>
        <xdr:cNvPr id="7" name="Line 49"/>
        <xdr:cNvSpPr>
          <a:spLocks/>
        </xdr:cNvSpPr>
      </xdr:nvSpPr>
      <xdr:spPr>
        <a:xfrm flipV="1">
          <a:off x="419100" y="105918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58</xdr:row>
      <xdr:rowOff>28575</xdr:rowOff>
    </xdr:from>
    <xdr:to>
      <xdr:col>1</xdr:col>
      <xdr:colOff>247650</xdr:colOff>
      <xdr:row>59</xdr:row>
      <xdr:rowOff>66675</xdr:rowOff>
    </xdr:to>
    <xdr:sp>
      <xdr:nvSpPr>
        <xdr:cNvPr id="8" name="AutoShape 48"/>
        <xdr:cNvSpPr>
          <a:spLocks/>
        </xdr:cNvSpPr>
      </xdr:nvSpPr>
      <xdr:spPr>
        <a:xfrm>
          <a:off x="1609725" y="1038225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58</xdr:row>
      <xdr:rowOff>19050</xdr:rowOff>
    </xdr:from>
    <xdr:to>
      <xdr:col>0</xdr:col>
      <xdr:colOff>438150</xdr:colOff>
      <xdr:row>59</xdr:row>
      <xdr:rowOff>76200</xdr:rowOff>
    </xdr:to>
    <xdr:sp>
      <xdr:nvSpPr>
        <xdr:cNvPr id="9" name="AutoShape 47"/>
        <xdr:cNvSpPr>
          <a:spLocks/>
        </xdr:cNvSpPr>
      </xdr:nvSpPr>
      <xdr:spPr>
        <a:xfrm flipH="1">
          <a:off x="419100" y="10372725"/>
          <a:ext cx="1905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59</xdr:row>
      <xdr:rowOff>95250</xdr:rowOff>
    </xdr:from>
    <xdr:to>
      <xdr:col>0</xdr:col>
      <xdr:colOff>1009650</xdr:colOff>
      <xdr:row>60</xdr:row>
      <xdr:rowOff>142875</xdr:rowOff>
    </xdr:to>
    <xdr:sp>
      <xdr:nvSpPr>
        <xdr:cNvPr id="10" name="Line 46"/>
        <xdr:cNvSpPr>
          <a:spLocks/>
        </xdr:cNvSpPr>
      </xdr:nvSpPr>
      <xdr:spPr>
        <a:xfrm>
          <a:off x="1009650" y="106108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59</xdr:row>
      <xdr:rowOff>66675</xdr:rowOff>
    </xdr:from>
    <xdr:to>
      <xdr:col>5</xdr:col>
      <xdr:colOff>38100</xdr:colOff>
      <xdr:row>59</xdr:row>
      <xdr:rowOff>66675</xdr:rowOff>
    </xdr:to>
    <xdr:sp>
      <xdr:nvSpPr>
        <xdr:cNvPr id="11" name="Line 45"/>
        <xdr:cNvSpPr>
          <a:spLocks/>
        </xdr:cNvSpPr>
      </xdr:nvSpPr>
      <xdr:spPr>
        <a:xfrm>
          <a:off x="3724275" y="105822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58</xdr:row>
      <xdr:rowOff>19050</xdr:rowOff>
    </xdr:from>
    <xdr:to>
      <xdr:col>3</xdr:col>
      <xdr:colOff>428625</xdr:colOff>
      <xdr:row>59</xdr:row>
      <xdr:rowOff>66675</xdr:rowOff>
    </xdr:to>
    <xdr:sp>
      <xdr:nvSpPr>
        <xdr:cNvPr id="12" name="AutoShape 44"/>
        <xdr:cNvSpPr>
          <a:spLocks/>
        </xdr:cNvSpPr>
      </xdr:nvSpPr>
      <xdr:spPr>
        <a:xfrm flipH="1">
          <a:off x="3724275" y="1037272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58</xdr:row>
      <xdr:rowOff>28575</xdr:rowOff>
    </xdr:from>
    <xdr:to>
      <xdr:col>5</xdr:col>
      <xdr:colOff>38100</xdr:colOff>
      <xdr:row>59</xdr:row>
      <xdr:rowOff>66675</xdr:rowOff>
    </xdr:to>
    <xdr:sp>
      <xdr:nvSpPr>
        <xdr:cNvPr id="13" name="AutoShape 43"/>
        <xdr:cNvSpPr>
          <a:spLocks/>
        </xdr:cNvSpPr>
      </xdr:nvSpPr>
      <xdr:spPr>
        <a:xfrm>
          <a:off x="4905375" y="10382250"/>
          <a:ext cx="9525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1038225</xdr:colOff>
      <xdr:row>65</xdr:row>
      <xdr:rowOff>152400</xdr:rowOff>
    </xdr:from>
    <xdr:to>
      <xdr:col>3</xdr:col>
      <xdr:colOff>457200</xdr:colOff>
      <xdr:row>67</xdr:row>
      <xdr:rowOff>152400</xdr:rowOff>
    </xdr:to>
    <xdr:sp>
      <xdr:nvSpPr>
        <xdr:cNvPr id="14" name="Rectangle 42"/>
        <xdr:cNvSpPr>
          <a:spLocks/>
        </xdr:cNvSpPr>
      </xdr:nvSpPr>
      <xdr:spPr>
        <a:xfrm>
          <a:off x="1038225" y="11649075"/>
          <a:ext cx="2724150" cy="3333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Ecart sur CVU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(Cr -Cvp) *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</a:t>
          </a:r>
        </a:p>
      </xdr:txBody>
    </xdr:sp>
    <xdr:clientData/>
  </xdr:twoCellAnchor>
  <xdr:twoCellAnchor>
    <xdr:from>
      <xdr:col>4</xdr:col>
      <xdr:colOff>409575</xdr:colOff>
      <xdr:row>65</xdr:row>
      <xdr:rowOff>152400</xdr:rowOff>
    </xdr:from>
    <xdr:to>
      <xdr:col>7</xdr:col>
      <xdr:colOff>76200</xdr:colOff>
      <xdr:row>67</xdr:row>
      <xdr:rowOff>152400</xdr:rowOff>
    </xdr:to>
    <xdr:sp>
      <xdr:nvSpPr>
        <xdr:cNvPr id="15" name="Rectangle 41"/>
        <xdr:cNvSpPr>
          <a:spLocks/>
        </xdr:cNvSpPr>
      </xdr:nvSpPr>
      <xdr:spPr>
        <a:xfrm>
          <a:off x="4524375" y="11649075"/>
          <a:ext cx="2552700" cy="3333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Ecart sur Prix de vente Moyen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(PVr -PVs) *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</a:t>
          </a:r>
        </a:p>
      </xdr:txBody>
    </xdr:sp>
    <xdr:clientData/>
  </xdr:twoCellAnchor>
  <xdr:twoCellAnchor>
    <xdr:from>
      <xdr:col>0</xdr:col>
      <xdr:colOff>1000125</xdr:colOff>
      <xdr:row>64</xdr:row>
      <xdr:rowOff>66675</xdr:rowOff>
    </xdr:from>
    <xdr:to>
      <xdr:col>6</xdr:col>
      <xdr:colOff>685800</xdr:colOff>
      <xdr:row>64</xdr:row>
      <xdr:rowOff>66675</xdr:rowOff>
    </xdr:to>
    <xdr:sp>
      <xdr:nvSpPr>
        <xdr:cNvPr id="16" name="Line 40"/>
        <xdr:cNvSpPr>
          <a:spLocks/>
        </xdr:cNvSpPr>
      </xdr:nvSpPr>
      <xdr:spPr>
        <a:xfrm>
          <a:off x="1000125" y="11401425"/>
          <a:ext cx="583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62</xdr:row>
      <xdr:rowOff>28575</xdr:rowOff>
    </xdr:from>
    <xdr:to>
      <xdr:col>0</xdr:col>
      <xdr:colOff>1019175</xdr:colOff>
      <xdr:row>64</xdr:row>
      <xdr:rowOff>66675</xdr:rowOff>
    </xdr:to>
    <xdr:sp>
      <xdr:nvSpPr>
        <xdr:cNvPr id="17" name="AutoShape 39"/>
        <xdr:cNvSpPr>
          <a:spLocks/>
        </xdr:cNvSpPr>
      </xdr:nvSpPr>
      <xdr:spPr>
        <a:xfrm flipH="1">
          <a:off x="1000125" y="11039475"/>
          <a:ext cx="1905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62</xdr:row>
      <xdr:rowOff>104775</xdr:rowOff>
    </xdr:from>
    <xdr:to>
      <xdr:col>6</xdr:col>
      <xdr:colOff>704850</xdr:colOff>
      <xdr:row>64</xdr:row>
      <xdr:rowOff>66675</xdr:rowOff>
    </xdr:to>
    <xdr:sp>
      <xdr:nvSpPr>
        <xdr:cNvPr id="18" name="AutoShape 38"/>
        <xdr:cNvSpPr>
          <a:spLocks/>
        </xdr:cNvSpPr>
      </xdr:nvSpPr>
      <xdr:spPr>
        <a:xfrm flipH="1">
          <a:off x="6838950" y="11115675"/>
          <a:ext cx="1905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62</xdr:row>
      <xdr:rowOff>66675</xdr:rowOff>
    </xdr:from>
    <xdr:to>
      <xdr:col>4</xdr:col>
      <xdr:colOff>114300</xdr:colOff>
      <xdr:row>64</xdr:row>
      <xdr:rowOff>47625</xdr:rowOff>
    </xdr:to>
    <xdr:sp>
      <xdr:nvSpPr>
        <xdr:cNvPr id="19" name="Line 37"/>
        <xdr:cNvSpPr>
          <a:spLocks/>
        </xdr:cNvSpPr>
      </xdr:nvSpPr>
      <xdr:spPr>
        <a:xfrm>
          <a:off x="4229100" y="110775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64</xdr:row>
      <xdr:rowOff>66675</xdr:rowOff>
    </xdr:from>
    <xdr:to>
      <xdr:col>1</xdr:col>
      <xdr:colOff>647700</xdr:colOff>
      <xdr:row>66</xdr:row>
      <xdr:rowOff>0</xdr:rowOff>
    </xdr:to>
    <xdr:sp>
      <xdr:nvSpPr>
        <xdr:cNvPr id="20" name="Line 36"/>
        <xdr:cNvSpPr>
          <a:spLocks/>
        </xdr:cNvSpPr>
      </xdr:nvSpPr>
      <xdr:spPr>
        <a:xfrm>
          <a:off x="2009775" y="114014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71</xdr:row>
      <xdr:rowOff>19050</xdr:rowOff>
    </xdr:from>
    <xdr:to>
      <xdr:col>7</xdr:col>
      <xdr:colOff>228600</xdr:colOff>
      <xdr:row>73</xdr:row>
      <xdr:rowOff>38100</xdr:rowOff>
    </xdr:to>
    <xdr:sp>
      <xdr:nvSpPr>
        <xdr:cNvPr id="21" name="Rectangle 35"/>
        <xdr:cNvSpPr>
          <a:spLocks/>
        </xdr:cNvSpPr>
      </xdr:nvSpPr>
      <xdr:spPr>
        <a:xfrm>
          <a:off x="3990975" y="12496800"/>
          <a:ext cx="3238500" cy="3429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Ecart sur Marge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(Mr - Ms) *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</a:t>
          </a:r>
        </a:p>
      </xdr:txBody>
    </xdr:sp>
    <xdr:clientData/>
  </xdr:twoCellAnchor>
  <xdr:twoCellAnchor>
    <xdr:from>
      <xdr:col>0</xdr:col>
      <xdr:colOff>133350</xdr:colOff>
      <xdr:row>71</xdr:row>
      <xdr:rowOff>28575</xdr:rowOff>
    </xdr:from>
    <xdr:to>
      <xdr:col>2</xdr:col>
      <xdr:colOff>495300</xdr:colOff>
      <xdr:row>73</xdr:row>
      <xdr:rowOff>47625</xdr:rowOff>
    </xdr:to>
    <xdr:sp>
      <xdr:nvSpPr>
        <xdr:cNvPr id="22" name="Rectangle 34"/>
        <xdr:cNvSpPr>
          <a:spLocks/>
        </xdr:cNvSpPr>
      </xdr:nvSpPr>
      <xdr:spPr>
        <a:xfrm>
          <a:off x="133350" y="12506325"/>
          <a:ext cx="2790825" cy="3429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Ecart sur VOLUME d'activité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(Ar - As) * MCVs</a:t>
          </a:r>
        </a:p>
      </xdr:txBody>
    </xdr:sp>
    <xdr:clientData/>
  </xdr:twoCellAnchor>
  <xdr:twoCellAnchor>
    <xdr:from>
      <xdr:col>1</xdr:col>
      <xdr:colOff>590550</xdr:colOff>
      <xdr:row>69</xdr:row>
      <xdr:rowOff>104775</xdr:rowOff>
    </xdr:from>
    <xdr:to>
      <xdr:col>5</xdr:col>
      <xdr:colOff>619125</xdr:colOff>
      <xdr:row>69</xdr:row>
      <xdr:rowOff>104775</xdr:rowOff>
    </xdr:to>
    <xdr:sp>
      <xdr:nvSpPr>
        <xdr:cNvPr id="23" name="Line 33"/>
        <xdr:cNvSpPr>
          <a:spLocks/>
        </xdr:cNvSpPr>
      </xdr:nvSpPr>
      <xdr:spPr>
        <a:xfrm>
          <a:off x="1952625" y="12258675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67</xdr:row>
      <xdr:rowOff>152400</xdr:rowOff>
    </xdr:from>
    <xdr:to>
      <xdr:col>1</xdr:col>
      <xdr:colOff>600075</xdr:colOff>
      <xdr:row>69</xdr:row>
      <xdr:rowOff>104775</xdr:rowOff>
    </xdr:to>
    <xdr:sp>
      <xdr:nvSpPr>
        <xdr:cNvPr id="24" name="AutoShape 32"/>
        <xdr:cNvSpPr>
          <a:spLocks/>
        </xdr:cNvSpPr>
      </xdr:nvSpPr>
      <xdr:spPr>
        <a:xfrm flipH="1">
          <a:off x="1952625" y="11982450"/>
          <a:ext cx="95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67</xdr:row>
      <xdr:rowOff>152400</xdr:rowOff>
    </xdr:from>
    <xdr:to>
      <xdr:col>5</xdr:col>
      <xdr:colOff>619125</xdr:colOff>
      <xdr:row>69</xdr:row>
      <xdr:rowOff>104775</xdr:rowOff>
    </xdr:to>
    <xdr:sp>
      <xdr:nvSpPr>
        <xdr:cNvPr id="25" name="AutoShape 31"/>
        <xdr:cNvSpPr>
          <a:spLocks/>
        </xdr:cNvSpPr>
      </xdr:nvSpPr>
      <xdr:spPr>
        <a:xfrm>
          <a:off x="5486400" y="11982450"/>
          <a:ext cx="95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69</xdr:row>
      <xdr:rowOff>123825</xdr:rowOff>
    </xdr:from>
    <xdr:to>
      <xdr:col>4</xdr:col>
      <xdr:colOff>714375</xdr:colOff>
      <xdr:row>71</xdr:row>
      <xdr:rowOff>9525</xdr:rowOff>
    </xdr:to>
    <xdr:sp>
      <xdr:nvSpPr>
        <xdr:cNvPr id="26" name="Line 30"/>
        <xdr:cNvSpPr>
          <a:spLocks/>
        </xdr:cNvSpPr>
      </xdr:nvSpPr>
      <xdr:spPr>
        <a:xfrm>
          <a:off x="4829175" y="122777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76</xdr:row>
      <xdr:rowOff>19050</xdr:rowOff>
    </xdr:from>
    <xdr:to>
      <xdr:col>7</xdr:col>
      <xdr:colOff>257175</xdr:colOff>
      <xdr:row>78</xdr:row>
      <xdr:rowOff>19050</xdr:rowOff>
    </xdr:to>
    <xdr:sp>
      <xdr:nvSpPr>
        <xdr:cNvPr id="27" name="Rectangle 29"/>
        <xdr:cNvSpPr>
          <a:spLocks/>
        </xdr:cNvSpPr>
      </xdr:nvSpPr>
      <xdr:spPr>
        <a:xfrm>
          <a:off x="3981450" y="13306425"/>
          <a:ext cx="3276600" cy="323850"/>
        </a:xfrm>
        <a:prstGeom prst="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Ecart sur Marge CV ou écart sur contribution</a:t>
          </a:r>
        </a:p>
      </xdr:txBody>
    </xdr:sp>
    <xdr:clientData/>
  </xdr:twoCellAnchor>
  <xdr:twoCellAnchor>
    <xdr:from>
      <xdr:col>0</xdr:col>
      <xdr:colOff>123825</xdr:colOff>
      <xdr:row>76</xdr:row>
      <xdr:rowOff>19050</xdr:rowOff>
    </xdr:from>
    <xdr:to>
      <xdr:col>3</xdr:col>
      <xdr:colOff>219075</xdr:colOff>
      <xdr:row>78</xdr:row>
      <xdr:rowOff>19050</xdr:rowOff>
    </xdr:to>
    <xdr:sp>
      <xdr:nvSpPr>
        <xdr:cNvPr id="28" name="Rectangle 28"/>
        <xdr:cNvSpPr>
          <a:spLocks/>
        </xdr:cNvSpPr>
      </xdr:nvSpPr>
      <xdr:spPr>
        <a:xfrm>
          <a:off x="123825" y="13306425"/>
          <a:ext cx="3400425" cy="323850"/>
        </a:xfrm>
        <a:prstGeom prst="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Ecart sur Frais Fixes</a:t>
          </a:r>
        </a:p>
      </xdr:txBody>
    </xdr:sp>
    <xdr:clientData/>
  </xdr:twoCellAnchor>
  <xdr:twoCellAnchor>
    <xdr:from>
      <xdr:col>1</xdr:col>
      <xdr:colOff>419100</xdr:colOff>
      <xdr:row>81</xdr:row>
      <xdr:rowOff>28575</xdr:rowOff>
    </xdr:from>
    <xdr:to>
      <xdr:col>5</xdr:col>
      <xdr:colOff>9525</xdr:colOff>
      <xdr:row>83</xdr:row>
      <xdr:rowOff>76200</xdr:rowOff>
    </xdr:to>
    <xdr:sp>
      <xdr:nvSpPr>
        <xdr:cNvPr id="29" name="Rectangle 27"/>
        <xdr:cNvSpPr>
          <a:spLocks/>
        </xdr:cNvSpPr>
      </xdr:nvSpPr>
      <xdr:spPr>
        <a:xfrm>
          <a:off x="1781175" y="14125575"/>
          <a:ext cx="3105150" cy="3714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Résultat</a:t>
          </a:r>
        </a:p>
      </xdr:txBody>
    </xdr:sp>
    <xdr:clientData/>
  </xdr:twoCellAnchor>
  <xdr:twoCellAnchor>
    <xdr:from>
      <xdr:col>1</xdr:col>
      <xdr:colOff>0</xdr:colOff>
      <xdr:row>74</xdr:row>
      <xdr:rowOff>104775</xdr:rowOff>
    </xdr:from>
    <xdr:to>
      <xdr:col>5</xdr:col>
      <xdr:colOff>447675</xdr:colOff>
      <xdr:row>74</xdr:row>
      <xdr:rowOff>104775</xdr:rowOff>
    </xdr:to>
    <xdr:sp>
      <xdr:nvSpPr>
        <xdr:cNvPr id="30" name="Line 26"/>
        <xdr:cNvSpPr>
          <a:spLocks/>
        </xdr:cNvSpPr>
      </xdr:nvSpPr>
      <xdr:spPr>
        <a:xfrm flipV="1">
          <a:off x="1362075" y="130683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73</xdr:row>
      <xdr:rowOff>38100</xdr:rowOff>
    </xdr:from>
    <xdr:to>
      <xdr:col>5</xdr:col>
      <xdr:colOff>447675</xdr:colOff>
      <xdr:row>74</xdr:row>
      <xdr:rowOff>104775</xdr:rowOff>
    </xdr:to>
    <xdr:sp>
      <xdr:nvSpPr>
        <xdr:cNvPr id="31" name="AutoShape 25"/>
        <xdr:cNvSpPr>
          <a:spLocks/>
        </xdr:cNvSpPr>
      </xdr:nvSpPr>
      <xdr:spPr>
        <a:xfrm flipH="1">
          <a:off x="5314950" y="12839700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74</xdr:row>
      <xdr:rowOff>95250</xdr:rowOff>
    </xdr:from>
    <xdr:to>
      <xdr:col>4</xdr:col>
      <xdr:colOff>704850</xdr:colOff>
      <xdr:row>76</xdr:row>
      <xdr:rowOff>38100</xdr:rowOff>
    </xdr:to>
    <xdr:sp>
      <xdr:nvSpPr>
        <xdr:cNvPr id="32" name="Line 23"/>
        <xdr:cNvSpPr>
          <a:spLocks/>
        </xdr:cNvSpPr>
      </xdr:nvSpPr>
      <xdr:spPr>
        <a:xfrm>
          <a:off x="4819650" y="130587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80</xdr:row>
      <xdr:rowOff>9525</xdr:rowOff>
    </xdr:from>
    <xdr:to>
      <xdr:col>5</xdr:col>
      <xdr:colOff>447675</xdr:colOff>
      <xdr:row>80</xdr:row>
      <xdr:rowOff>9525</xdr:rowOff>
    </xdr:to>
    <xdr:sp>
      <xdr:nvSpPr>
        <xdr:cNvPr id="33" name="Line 22"/>
        <xdr:cNvSpPr>
          <a:spLocks/>
        </xdr:cNvSpPr>
      </xdr:nvSpPr>
      <xdr:spPr>
        <a:xfrm flipV="1">
          <a:off x="1381125" y="1394460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78</xdr:row>
      <xdr:rowOff>19050</xdr:rowOff>
    </xdr:from>
    <xdr:to>
      <xdr:col>5</xdr:col>
      <xdr:colOff>457200</xdr:colOff>
      <xdr:row>80</xdr:row>
      <xdr:rowOff>9525</xdr:rowOff>
    </xdr:to>
    <xdr:sp>
      <xdr:nvSpPr>
        <xdr:cNvPr id="34" name="AutoShape 21"/>
        <xdr:cNvSpPr>
          <a:spLocks/>
        </xdr:cNvSpPr>
      </xdr:nvSpPr>
      <xdr:spPr>
        <a:xfrm flipH="1">
          <a:off x="5314950" y="13630275"/>
          <a:ext cx="1905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19050</xdr:rowOff>
    </xdr:from>
    <xdr:to>
      <xdr:col>1</xdr:col>
      <xdr:colOff>28575</xdr:colOff>
      <xdr:row>80</xdr:row>
      <xdr:rowOff>9525</xdr:rowOff>
    </xdr:to>
    <xdr:sp>
      <xdr:nvSpPr>
        <xdr:cNvPr id="35" name="AutoShape 20"/>
        <xdr:cNvSpPr>
          <a:spLocks/>
        </xdr:cNvSpPr>
      </xdr:nvSpPr>
      <xdr:spPr>
        <a:xfrm flipH="1">
          <a:off x="1381125" y="13630275"/>
          <a:ext cx="95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80</xdr:row>
      <xdr:rowOff>19050</xdr:rowOff>
    </xdr:from>
    <xdr:to>
      <xdr:col>3</xdr:col>
      <xdr:colOff>466725</xdr:colOff>
      <xdr:row>81</xdr:row>
      <xdr:rowOff>38100</xdr:rowOff>
    </xdr:to>
    <xdr:sp>
      <xdr:nvSpPr>
        <xdr:cNvPr id="36" name="Line 19"/>
        <xdr:cNvSpPr>
          <a:spLocks/>
        </xdr:cNvSpPr>
      </xdr:nvSpPr>
      <xdr:spPr>
        <a:xfrm>
          <a:off x="3771900" y="139541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59</xdr:row>
      <xdr:rowOff>57150</xdr:rowOff>
    </xdr:from>
    <xdr:to>
      <xdr:col>4</xdr:col>
      <xdr:colOff>142875</xdr:colOff>
      <xdr:row>60</xdr:row>
      <xdr:rowOff>133350</xdr:rowOff>
    </xdr:to>
    <xdr:sp>
      <xdr:nvSpPr>
        <xdr:cNvPr id="37" name="Line 18"/>
        <xdr:cNvSpPr>
          <a:spLocks/>
        </xdr:cNvSpPr>
      </xdr:nvSpPr>
      <xdr:spPr>
        <a:xfrm>
          <a:off x="4257675" y="105727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52</xdr:row>
      <xdr:rowOff>133350</xdr:rowOff>
    </xdr:from>
    <xdr:to>
      <xdr:col>7</xdr:col>
      <xdr:colOff>409575</xdr:colOff>
      <xdr:row>56</xdr:row>
      <xdr:rowOff>19050</xdr:rowOff>
    </xdr:to>
    <xdr:sp>
      <xdr:nvSpPr>
        <xdr:cNvPr id="38" name="Rectangle 17"/>
        <xdr:cNvSpPr>
          <a:spLocks/>
        </xdr:cNvSpPr>
      </xdr:nvSpPr>
      <xdr:spPr>
        <a:xfrm>
          <a:off x="6315075" y="9515475"/>
          <a:ext cx="1095375" cy="533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Coût strict</a:t>
          </a:r>
        </a:p>
      </xdr:txBody>
    </xdr:sp>
    <xdr:clientData/>
  </xdr:twoCellAnchor>
  <xdr:twoCellAnchor>
    <xdr:from>
      <xdr:col>6</xdr:col>
      <xdr:colOff>180975</xdr:colOff>
      <xdr:row>57</xdr:row>
      <xdr:rowOff>123825</xdr:rowOff>
    </xdr:from>
    <xdr:to>
      <xdr:col>7</xdr:col>
      <xdr:colOff>409575</xdr:colOff>
      <xdr:row>59</xdr:row>
      <xdr:rowOff>0</xdr:rowOff>
    </xdr:to>
    <xdr:sp>
      <xdr:nvSpPr>
        <xdr:cNvPr id="39" name="Rectangle 16"/>
        <xdr:cNvSpPr>
          <a:spLocks/>
        </xdr:cNvSpPr>
      </xdr:nvSpPr>
      <xdr:spPr>
        <a:xfrm>
          <a:off x="6334125" y="10315575"/>
          <a:ext cx="1076325" cy="200025"/>
        </a:xfrm>
        <a:prstGeom prst="rect">
          <a:avLst/>
        </a:prstGeom>
        <a:solidFill>
          <a:srgbClr val="C4BD9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Coût effet mix</a:t>
          </a:r>
        </a:p>
      </xdr:txBody>
    </xdr:sp>
    <xdr:clientData/>
  </xdr:twoCellAnchor>
  <xdr:twoCellAnchor>
    <xdr:from>
      <xdr:col>5</xdr:col>
      <xdr:colOff>485775</xdr:colOff>
      <xdr:row>55</xdr:row>
      <xdr:rowOff>76200</xdr:rowOff>
    </xdr:from>
    <xdr:to>
      <xdr:col>6</xdr:col>
      <xdr:colOff>161925</xdr:colOff>
      <xdr:row>57</xdr:row>
      <xdr:rowOff>76200</xdr:rowOff>
    </xdr:to>
    <xdr:sp>
      <xdr:nvSpPr>
        <xdr:cNvPr id="40" name="AutoShape 15"/>
        <xdr:cNvSpPr>
          <a:spLocks/>
        </xdr:cNvSpPr>
      </xdr:nvSpPr>
      <xdr:spPr>
        <a:xfrm flipV="1">
          <a:off x="5362575" y="9944100"/>
          <a:ext cx="95250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57</xdr:row>
      <xdr:rowOff>76200</xdr:rowOff>
    </xdr:from>
    <xdr:to>
      <xdr:col>6</xdr:col>
      <xdr:colOff>180975</xdr:colOff>
      <xdr:row>58</xdr:row>
      <xdr:rowOff>66675</xdr:rowOff>
    </xdr:to>
    <xdr:sp>
      <xdr:nvSpPr>
        <xdr:cNvPr id="41" name="AutoShape 14"/>
        <xdr:cNvSpPr>
          <a:spLocks/>
        </xdr:cNvSpPr>
      </xdr:nvSpPr>
      <xdr:spPr>
        <a:xfrm>
          <a:off x="5362575" y="10267950"/>
          <a:ext cx="97155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56</xdr:row>
      <xdr:rowOff>114300</xdr:rowOff>
    </xdr:from>
    <xdr:to>
      <xdr:col>1</xdr:col>
      <xdr:colOff>685800</xdr:colOff>
      <xdr:row>58</xdr:row>
      <xdr:rowOff>57150</xdr:rowOff>
    </xdr:to>
    <xdr:sp>
      <xdr:nvSpPr>
        <xdr:cNvPr id="42" name="Rectangle 13"/>
        <xdr:cNvSpPr>
          <a:spLocks/>
        </xdr:cNvSpPr>
      </xdr:nvSpPr>
      <xdr:spPr>
        <a:xfrm>
          <a:off x="1209675" y="10144125"/>
          <a:ext cx="8382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/ C</a:t>
          </a:r>
        </a:p>
      </xdr:txBody>
    </xdr:sp>
    <xdr:clientData/>
  </xdr:twoCellAnchor>
  <xdr:twoCellAnchor>
    <xdr:from>
      <xdr:col>0</xdr:col>
      <xdr:colOff>38100</xdr:colOff>
      <xdr:row>56</xdr:row>
      <xdr:rowOff>123825</xdr:rowOff>
    </xdr:from>
    <xdr:to>
      <xdr:col>0</xdr:col>
      <xdr:colOff>876300</xdr:colOff>
      <xdr:row>58</xdr:row>
      <xdr:rowOff>38100</xdr:rowOff>
    </xdr:to>
    <xdr:sp>
      <xdr:nvSpPr>
        <xdr:cNvPr id="43" name="Rectangle 12"/>
        <xdr:cNvSpPr>
          <a:spLocks/>
        </xdr:cNvSpPr>
      </xdr:nvSpPr>
      <xdr:spPr>
        <a:xfrm>
          <a:off x="38100" y="10153650"/>
          <a:ext cx="8382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/ R</a:t>
          </a:r>
        </a:p>
      </xdr:txBody>
    </xdr:sp>
    <xdr:clientData/>
  </xdr:twoCellAnchor>
  <xdr:twoCellAnchor>
    <xdr:from>
      <xdr:col>0</xdr:col>
      <xdr:colOff>1352550</xdr:colOff>
      <xdr:row>73</xdr:row>
      <xdr:rowOff>38100</xdr:rowOff>
    </xdr:from>
    <xdr:to>
      <xdr:col>1</xdr:col>
      <xdr:colOff>0</xdr:colOff>
      <xdr:row>74</xdr:row>
      <xdr:rowOff>104775</xdr:rowOff>
    </xdr:to>
    <xdr:sp>
      <xdr:nvSpPr>
        <xdr:cNvPr id="44" name="AutoShape 57"/>
        <xdr:cNvSpPr>
          <a:spLocks/>
        </xdr:cNvSpPr>
      </xdr:nvSpPr>
      <xdr:spPr>
        <a:xfrm flipH="1">
          <a:off x="1352550" y="12839700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107</xdr:row>
      <xdr:rowOff>47625</xdr:rowOff>
    </xdr:from>
    <xdr:to>
      <xdr:col>3</xdr:col>
      <xdr:colOff>523875</xdr:colOff>
      <xdr:row>115</xdr:row>
      <xdr:rowOff>19050</xdr:rowOff>
    </xdr:to>
    <xdr:sp>
      <xdr:nvSpPr>
        <xdr:cNvPr id="45" name="AutoShape 58"/>
        <xdr:cNvSpPr>
          <a:spLocks/>
        </xdr:cNvSpPr>
      </xdr:nvSpPr>
      <xdr:spPr>
        <a:xfrm>
          <a:off x="3457575" y="18392775"/>
          <a:ext cx="37147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110</xdr:row>
      <xdr:rowOff>133350</xdr:rowOff>
    </xdr:from>
    <xdr:to>
      <xdr:col>5</xdr:col>
      <xdr:colOff>133350</xdr:colOff>
      <xdr:row>113</xdr:row>
      <xdr:rowOff>9525</xdr:rowOff>
    </xdr:to>
    <xdr:sp>
      <xdr:nvSpPr>
        <xdr:cNvPr id="46" name="Rectangle 59"/>
        <xdr:cNvSpPr>
          <a:spLocks/>
        </xdr:cNvSpPr>
      </xdr:nvSpPr>
      <xdr:spPr>
        <a:xfrm>
          <a:off x="3914775" y="18983325"/>
          <a:ext cx="10953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/ C = 50300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scilien@u-paris10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showGridLines="0" tabSelected="1" zoomScale="130" zoomScaleNormal="130" zoomScalePageLayoutView="0" workbookViewId="0" topLeftCell="A46">
      <selection activeCell="C53" sqref="C53"/>
    </sheetView>
  </sheetViews>
  <sheetFormatPr defaultColWidth="11.421875" defaultRowHeight="12.75"/>
  <cols>
    <col min="1" max="1" width="20.421875" style="26" customWidth="1"/>
    <col min="2" max="2" width="16.00390625" style="26" customWidth="1"/>
    <col min="3" max="3" width="13.140625" style="26" bestFit="1" customWidth="1"/>
    <col min="4" max="4" width="12.140625" style="26" bestFit="1" customWidth="1"/>
    <col min="5" max="5" width="11.421875" style="38" customWidth="1"/>
    <col min="6" max="6" width="19.140625" style="38" customWidth="1"/>
    <col min="7" max="7" width="12.7109375" style="38" customWidth="1"/>
    <col min="8" max="8" width="15.421875" style="26" customWidth="1"/>
    <col min="9" max="9" width="14.421875" style="26" customWidth="1"/>
    <col min="10" max="10" width="14.00390625" style="26" customWidth="1"/>
    <col min="11" max="12" width="11.421875" style="26" customWidth="1"/>
    <col min="13" max="13" width="12.57421875" style="26" customWidth="1"/>
    <col min="14" max="14" width="13.140625" style="26" customWidth="1"/>
    <col min="15" max="16384" width="11.421875" style="26" customWidth="1"/>
  </cols>
  <sheetData>
    <row r="1" spans="1:7" s="2" customFormat="1" ht="12.75">
      <c r="A1" s="1"/>
      <c r="B1" s="115" t="s">
        <v>0</v>
      </c>
      <c r="C1" s="115"/>
      <c r="D1" s="115"/>
      <c r="E1" s="115"/>
      <c r="F1" s="153" t="s">
        <v>95</v>
      </c>
      <c r="G1" s="33"/>
    </row>
    <row r="2" spans="5:7" s="2" customFormat="1" ht="12.75">
      <c r="E2" s="33"/>
      <c r="F2" s="33"/>
      <c r="G2" s="33"/>
    </row>
    <row r="3" spans="1:7" s="2" customFormat="1" ht="12.75">
      <c r="A3" s="116" t="s">
        <v>94</v>
      </c>
      <c r="B3" s="116"/>
      <c r="C3" s="116"/>
      <c r="D3" s="116"/>
      <c r="E3" s="116"/>
      <c r="F3" s="116"/>
      <c r="G3" s="116"/>
    </row>
    <row r="4" spans="5:7" s="2" customFormat="1" ht="12.75">
      <c r="E4" s="33"/>
      <c r="F4" s="33"/>
      <c r="G4" s="33"/>
    </row>
    <row r="5" spans="1:7" s="2" customFormat="1" ht="12.75">
      <c r="A5" s="117" t="s">
        <v>1</v>
      </c>
      <c r="B5" s="117"/>
      <c r="C5" s="117"/>
      <c r="D5" s="117"/>
      <c r="E5" s="117"/>
      <c r="F5" s="117"/>
      <c r="G5" s="117"/>
    </row>
    <row r="6" spans="1:7" s="2" customFormat="1" ht="21.75" customHeight="1">
      <c r="A6" s="117"/>
      <c r="B6" s="117"/>
      <c r="C6" s="117"/>
      <c r="D6" s="117"/>
      <c r="E6" s="117"/>
      <c r="F6" s="117"/>
      <c r="G6" s="117"/>
    </row>
    <row r="7" spans="5:7" s="2" customFormat="1" ht="13.5" thickBot="1">
      <c r="E7" s="33"/>
      <c r="F7" s="33"/>
      <c r="G7" s="33"/>
    </row>
    <row r="8" spans="1:7" s="2" customFormat="1" ht="13.5" thickBot="1">
      <c r="A8" s="3"/>
      <c r="B8" s="118" t="s">
        <v>11</v>
      </c>
      <c r="C8" s="119"/>
      <c r="D8" s="120" t="s">
        <v>12</v>
      </c>
      <c r="E8" s="120"/>
      <c r="F8" s="118" t="s">
        <v>13</v>
      </c>
      <c r="G8" s="119"/>
    </row>
    <row r="9" spans="1:7" s="2" customFormat="1" ht="12.75">
      <c r="A9" s="4" t="s">
        <v>2</v>
      </c>
      <c r="B9" s="125"/>
      <c r="C9" s="126"/>
      <c r="D9" s="125"/>
      <c r="E9" s="126"/>
      <c r="F9" s="125"/>
      <c r="G9" s="126"/>
    </row>
    <row r="10" spans="1:7" s="2" customFormat="1" ht="12.75">
      <c r="A10" s="5" t="s">
        <v>3</v>
      </c>
      <c r="B10" s="121"/>
      <c r="C10" s="122"/>
      <c r="D10" s="121"/>
      <c r="E10" s="122"/>
      <c r="F10" s="121"/>
      <c r="G10" s="122"/>
    </row>
    <row r="11" spans="1:7" s="2" customFormat="1" ht="12.75">
      <c r="A11" s="6" t="s">
        <v>14</v>
      </c>
      <c r="B11" s="123"/>
      <c r="C11" s="124"/>
      <c r="D11" s="123"/>
      <c r="E11" s="124"/>
      <c r="F11" s="123"/>
      <c r="G11" s="124"/>
    </row>
    <row r="12" spans="1:7" s="2" customFormat="1" ht="12.75">
      <c r="A12" s="6" t="s">
        <v>15</v>
      </c>
      <c r="B12" s="125"/>
      <c r="C12" s="126"/>
      <c r="D12" s="125"/>
      <c r="E12" s="126"/>
      <c r="F12" s="125"/>
      <c r="G12" s="126"/>
    </row>
    <row r="13" spans="1:7" s="2" customFormat="1" ht="12.75">
      <c r="A13" s="7" t="s">
        <v>4</v>
      </c>
      <c r="B13" s="127"/>
      <c r="C13" s="128"/>
      <c r="D13" s="127"/>
      <c r="E13" s="128"/>
      <c r="F13" s="127"/>
      <c r="G13" s="128"/>
    </row>
    <row r="14" spans="1:7" s="2" customFormat="1" ht="12.75">
      <c r="A14" s="4" t="s">
        <v>5</v>
      </c>
      <c r="B14" s="121"/>
      <c r="C14" s="122"/>
      <c r="D14" s="121"/>
      <c r="E14" s="122"/>
      <c r="F14" s="121"/>
      <c r="G14" s="122"/>
    </row>
    <row r="15" spans="1:7" s="2" customFormat="1" ht="13.5" thickBot="1">
      <c r="A15" s="8" t="s">
        <v>6</v>
      </c>
      <c r="B15" s="129"/>
      <c r="C15" s="130"/>
      <c r="D15" s="129"/>
      <c r="E15" s="130"/>
      <c r="F15" s="129"/>
      <c r="G15" s="130"/>
    </row>
    <row r="16" spans="1:11" s="2" customFormat="1" ht="14.25" thickBot="1" thickTop="1">
      <c r="A16" s="9" t="s">
        <v>7</v>
      </c>
      <c r="B16" s="133"/>
      <c r="C16" s="134"/>
      <c r="D16" s="133"/>
      <c r="E16" s="134"/>
      <c r="F16" s="135"/>
      <c r="G16" s="136"/>
      <c r="K16" s="2">
        <v>57</v>
      </c>
    </row>
    <row r="17" spans="5:7" s="2" customFormat="1" ht="13.5" thickBot="1">
      <c r="E17" s="33"/>
      <c r="F17" s="33"/>
      <c r="G17" s="33"/>
    </row>
    <row r="18" spans="1:7" s="2" customFormat="1" ht="12.75">
      <c r="A18" s="10" t="s">
        <v>8</v>
      </c>
      <c r="B18" s="137"/>
      <c r="C18" s="138"/>
      <c r="D18" s="137"/>
      <c r="E18" s="138"/>
      <c r="F18" s="139"/>
      <c r="G18" s="140"/>
    </row>
    <row r="19" spans="1:7" s="2" customFormat="1" ht="21" thickBot="1">
      <c r="A19" s="8" t="s">
        <v>9</v>
      </c>
      <c r="B19" s="142"/>
      <c r="C19" s="143"/>
      <c r="D19" s="142"/>
      <c r="E19" s="143"/>
      <c r="F19" s="127"/>
      <c r="G19" s="128"/>
    </row>
    <row r="20" spans="1:7" s="2" customFormat="1" ht="14.25" thickBot="1" thickTop="1">
      <c r="A20" s="9" t="s">
        <v>10</v>
      </c>
      <c r="B20" s="131"/>
      <c r="C20" s="132"/>
      <c r="D20" s="131"/>
      <c r="E20" s="132"/>
      <c r="F20" s="133"/>
      <c r="G20" s="134"/>
    </row>
    <row r="21" spans="5:7" s="2" customFormat="1" ht="12.75">
      <c r="E21" s="33"/>
      <c r="F21" s="33"/>
      <c r="G21" s="33"/>
    </row>
    <row r="22" spans="5:7" s="2" customFormat="1" ht="12.75">
      <c r="E22" s="33"/>
      <c r="F22" s="33"/>
      <c r="G22" s="33"/>
    </row>
    <row r="23" spans="1:7" s="2" customFormat="1" ht="12.75">
      <c r="A23" s="117" t="s">
        <v>16</v>
      </c>
      <c r="B23" s="117"/>
      <c r="C23" s="117"/>
      <c r="D23" s="117"/>
      <c r="E23" s="117"/>
      <c r="F23" s="117"/>
      <c r="G23" s="117"/>
    </row>
    <row r="24" spans="1:7" s="2" customFormat="1" ht="21.75" customHeight="1">
      <c r="A24" s="117"/>
      <c r="B24" s="117"/>
      <c r="C24" s="117"/>
      <c r="D24" s="117"/>
      <c r="E24" s="117"/>
      <c r="F24" s="117"/>
      <c r="G24" s="117"/>
    </row>
    <row r="25" spans="5:7" s="2" customFormat="1" ht="13.5" thickBot="1">
      <c r="E25" s="33"/>
      <c r="F25" s="33"/>
      <c r="G25" s="33"/>
    </row>
    <row r="26" spans="1:7" s="2" customFormat="1" ht="36" customHeight="1" thickBot="1">
      <c r="A26" s="11"/>
      <c r="B26" s="118" t="s">
        <v>17</v>
      </c>
      <c r="C26" s="119"/>
      <c r="D26" s="118" t="s">
        <v>18</v>
      </c>
      <c r="E26" s="119"/>
      <c r="F26" s="144" t="s">
        <v>76</v>
      </c>
      <c r="G26" s="145"/>
    </row>
    <row r="27" spans="1:7" s="2" customFormat="1" ht="12.75">
      <c r="A27" s="4" t="s">
        <v>19</v>
      </c>
      <c r="B27" s="141"/>
      <c r="C27" s="141"/>
      <c r="D27" s="123"/>
      <c r="E27" s="124"/>
      <c r="F27" s="146"/>
      <c r="G27" s="147"/>
    </row>
    <row r="28" spans="1:7" s="2" customFormat="1" ht="12.75">
      <c r="A28" s="4" t="s">
        <v>20</v>
      </c>
      <c r="B28" s="141"/>
      <c r="C28" s="141"/>
      <c r="D28" s="123"/>
      <c r="E28" s="124"/>
      <c r="F28" s="148"/>
      <c r="G28" s="149"/>
    </row>
    <row r="29" spans="1:7" s="2" customFormat="1" ht="12.75">
      <c r="A29" s="4" t="s">
        <v>14</v>
      </c>
      <c r="B29" s="141"/>
      <c r="C29" s="141"/>
      <c r="D29" s="123"/>
      <c r="E29" s="124"/>
      <c r="F29" s="141"/>
      <c r="G29" s="124"/>
    </row>
    <row r="30" spans="1:7" s="2" customFormat="1" ht="12.75">
      <c r="A30" s="12" t="s">
        <v>21</v>
      </c>
      <c r="B30" s="141"/>
      <c r="C30" s="141"/>
      <c r="D30" s="123"/>
      <c r="E30" s="124"/>
      <c r="F30" s="141"/>
      <c r="G30" s="124"/>
    </row>
    <row r="31" spans="1:7" s="2" customFormat="1" ht="12.75">
      <c r="A31" s="12" t="s">
        <v>22</v>
      </c>
      <c r="B31" s="141"/>
      <c r="C31" s="141"/>
      <c r="D31" s="123"/>
      <c r="E31" s="124"/>
      <c r="F31" s="141"/>
      <c r="G31" s="124"/>
    </row>
    <row r="32" spans="1:7" s="2" customFormat="1" ht="12.75">
      <c r="A32" s="4" t="s">
        <v>3</v>
      </c>
      <c r="B32" s="141"/>
      <c r="C32" s="124"/>
      <c r="D32" s="141"/>
      <c r="E32" s="124"/>
      <c r="F32" s="141"/>
      <c r="G32" s="124"/>
    </row>
    <row r="33" spans="1:7" s="2" customFormat="1" ht="12.75">
      <c r="A33" s="12"/>
      <c r="B33" s="141"/>
      <c r="C33" s="124"/>
      <c r="D33" s="141"/>
      <c r="E33" s="124"/>
      <c r="F33" s="141"/>
      <c r="G33" s="124"/>
    </row>
    <row r="34" spans="1:7" s="2" customFormat="1" ht="12.75">
      <c r="A34" s="12" t="s">
        <v>23</v>
      </c>
      <c r="B34" s="141"/>
      <c r="C34" s="124"/>
      <c r="D34" s="141"/>
      <c r="E34" s="124"/>
      <c r="F34" s="141"/>
      <c r="G34" s="124"/>
    </row>
    <row r="35" spans="1:7" s="2" customFormat="1" ht="12.75">
      <c r="A35" s="4" t="s">
        <v>8</v>
      </c>
      <c r="B35" s="141"/>
      <c r="C35" s="124"/>
      <c r="D35" s="141"/>
      <c r="E35" s="124"/>
      <c r="F35" s="141"/>
      <c r="G35" s="124"/>
    </row>
    <row r="36" spans="1:7" s="2" customFormat="1" ht="13.5" thickBot="1">
      <c r="A36" s="8"/>
      <c r="B36" s="152"/>
      <c r="C36" s="152"/>
      <c r="D36" s="129"/>
      <c r="E36" s="130"/>
      <c r="F36" s="152"/>
      <c r="G36" s="130"/>
    </row>
    <row r="37" spans="1:7" s="2" customFormat="1" ht="14.25" thickBot="1" thickTop="1">
      <c r="A37" s="9"/>
      <c r="B37" s="150"/>
      <c r="C37" s="151"/>
      <c r="D37" s="133"/>
      <c r="E37" s="134"/>
      <c r="F37" s="150"/>
      <c r="G37" s="134"/>
    </row>
    <row r="38" spans="5:7" s="2" customFormat="1" ht="13.5" thickBot="1">
      <c r="E38" s="33"/>
      <c r="F38" s="33"/>
      <c r="G38" s="33"/>
    </row>
    <row r="39" spans="1:7" s="2" customFormat="1" ht="13.5" thickBot="1">
      <c r="A39" s="11"/>
      <c r="B39" s="118" t="s">
        <v>27</v>
      </c>
      <c r="C39" s="119"/>
      <c r="D39" s="118" t="s">
        <v>28</v>
      </c>
      <c r="E39" s="119"/>
      <c r="F39" s="144"/>
      <c r="G39" s="145"/>
    </row>
    <row r="40" spans="1:7" s="2" customFormat="1" ht="12.75">
      <c r="A40" s="4" t="s">
        <v>24</v>
      </c>
      <c r="B40" s="141"/>
      <c r="C40" s="141"/>
      <c r="D40" s="123"/>
      <c r="E40" s="124"/>
      <c r="F40" s="146"/>
      <c r="G40" s="147"/>
    </row>
    <row r="41" spans="1:7" s="2" customFormat="1" ht="12.75">
      <c r="A41" s="4" t="s">
        <v>25</v>
      </c>
      <c r="B41" s="141"/>
      <c r="C41" s="141"/>
      <c r="D41" s="123"/>
      <c r="E41" s="124"/>
      <c r="F41" s="141"/>
      <c r="G41" s="124"/>
    </row>
    <row r="42" spans="1:7" s="2" customFormat="1" ht="13.5" thickBot="1">
      <c r="A42" s="4" t="s">
        <v>26</v>
      </c>
      <c r="B42" s="141"/>
      <c r="C42" s="141"/>
      <c r="D42" s="123"/>
      <c r="E42" s="124"/>
      <c r="F42" s="141"/>
      <c r="G42" s="124"/>
    </row>
    <row r="43" spans="1:7" s="2" customFormat="1" ht="14.25" thickBot="1" thickTop="1">
      <c r="A43" s="13"/>
      <c r="B43" s="150"/>
      <c r="C43" s="134"/>
      <c r="D43" s="150"/>
      <c r="E43" s="134"/>
      <c r="F43" s="150"/>
      <c r="G43" s="134"/>
    </row>
    <row r="44" spans="5:7" s="2" customFormat="1" ht="12.75">
      <c r="E44" s="33"/>
      <c r="F44" s="33"/>
      <c r="G44" s="33"/>
    </row>
    <row r="45" spans="1:8" s="2" customFormat="1" ht="12.75">
      <c r="A45" s="14" t="s">
        <v>92</v>
      </c>
      <c r="E45" s="33"/>
      <c r="F45" s="33"/>
      <c r="G45" s="33"/>
      <c r="H45" s="74" t="s">
        <v>91</v>
      </c>
    </row>
    <row r="46" spans="5:12" s="2" customFormat="1" ht="15">
      <c r="E46" s="33"/>
      <c r="F46" s="33"/>
      <c r="G46" s="66"/>
      <c r="H46" s="67" t="s">
        <v>86</v>
      </c>
      <c r="I46" s="67" t="s">
        <v>87</v>
      </c>
      <c r="J46" s="67" t="s">
        <v>88</v>
      </c>
      <c r="K46" s="30"/>
      <c r="L46"/>
    </row>
    <row r="47" spans="5:12" s="2" customFormat="1" ht="15">
      <c r="E47" s="33"/>
      <c r="F47" s="33"/>
      <c r="G47" s="66" t="s">
        <v>83</v>
      </c>
      <c r="H47" s="68"/>
      <c r="I47" s="67"/>
      <c r="J47" s="67"/>
      <c r="K47" s="30"/>
      <c r="L47"/>
    </row>
    <row r="48" spans="1:12" s="2" customFormat="1" ht="15">
      <c r="A48" s="29" t="s">
        <v>93</v>
      </c>
      <c r="E48" s="33"/>
      <c r="F48" s="33"/>
      <c r="G48" s="66" t="s">
        <v>84</v>
      </c>
      <c r="H48" s="68"/>
      <c r="I48" s="70"/>
      <c r="J48" s="67"/>
      <c r="K48" s="30"/>
      <c r="L48"/>
    </row>
    <row r="49" spans="1:12" s="2" customFormat="1" ht="15">
      <c r="A49" s="154" t="s">
        <v>96</v>
      </c>
      <c r="B49" s="155"/>
      <c r="C49" s="155"/>
      <c r="D49" s="155"/>
      <c r="E49" s="156"/>
      <c r="F49" s="33"/>
      <c r="G49" s="66" t="s">
        <v>85</v>
      </c>
      <c r="H49" s="68"/>
      <c r="I49" s="67"/>
      <c r="J49" s="67"/>
      <c r="K49" s="30"/>
      <c r="L49"/>
    </row>
    <row r="50" spans="5:14" s="2" customFormat="1" ht="15">
      <c r="E50" s="33"/>
      <c r="F50" s="33"/>
      <c r="G50" s="66"/>
      <c r="H50" s="68"/>
      <c r="I50" s="67"/>
      <c r="J50" s="67"/>
      <c r="L50" s="31"/>
      <c r="M50" s="31"/>
      <c r="N50" s="31"/>
    </row>
    <row r="51" spans="5:14" s="2" customFormat="1" ht="15">
      <c r="E51" s="33"/>
      <c r="F51" s="33"/>
      <c r="G51" s="66" t="s">
        <v>89</v>
      </c>
      <c r="H51" s="68"/>
      <c r="I51" s="69"/>
      <c r="J51" s="67"/>
      <c r="L51" s="31"/>
      <c r="M51" s="31"/>
      <c r="N51" s="31"/>
    </row>
    <row r="52" spans="5:14" s="2" customFormat="1" ht="12.75">
      <c r="E52" s="33"/>
      <c r="F52" s="73"/>
      <c r="G52" s="65" t="s">
        <v>90</v>
      </c>
      <c r="L52" s="31"/>
      <c r="M52" s="32"/>
      <c r="N52" s="32"/>
    </row>
    <row r="53" spans="1:14" s="2" customFormat="1" ht="12.75">
      <c r="A53" s="14"/>
      <c r="B53" s="14"/>
      <c r="C53" s="14"/>
      <c r="D53" s="14"/>
      <c r="E53" s="34"/>
      <c r="F53" s="59">
        <v>70000</v>
      </c>
      <c r="G53" s="34"/>
      <c r="I53" s="72"/>
      <c r="J53" s="75">
        <f>-H51*(I51-I53)</f>
        <v>0</v>
      </c>
      <c r="K53" s="71"/>
      <c r="L53" s="31"/>
      <c r="M53" s="31"/>
      <c r="N53" s="31"/>
    </row>
    <row r="54" spans="1:14" s="2" customFormat="1" ht="12.75">
      <c r="A54" s="14"/>
      <c r="B54" s="14"/>
      <c r="C54" s="14"/>
      <c r="D54" s="14"/>
      <c r="E54" s="34"/>
      <c r="F54" s="59"/>
      <c r="G54" s="34"/>
      <c r="J54" s="76">
        <f>H51*(I51-I47)</f>
        <v>0</v>
      </c>
      <c r="K54" s="71"/>
      <c r="L54" s="44"/>
      <c r="M54" s="44"/>
      <c r="N54" s="44"/>
    </row>
    <row r="55" spans="1:14" s="2" customFormat="1" ht="12.75">
      <c r="A55" s="14"/>
      <c r="B55" s="14"/>
      <c r="C55" s="14"/>
      <c r="D55" s="14"/>
      <c r="E55" s="34"/>
      <c r="F55" s="59"/>
      <c r="G55" s="34"/>
      <c r="I55" s="72"/>
      <c r="K55" s="71"/>
      <c r="L55" s="44"/>
      <c r="M55" s="44"/>
      <c r="N55" s="44"/>
    </row>
    <row r="56" spans="1:9" s="2" customFormat="1" ht="12.75">
      <c r="A56" s="15">
        <f>F96</f>
        <v>0</v>
      </c>
      <c r="B56" s="16">
        <f>F95</f>
        <v>0</v>
      </c>
      <c r="C56" s="14"/>
      <c r="D56" s="15">
        <f>F103</f>
        <v>0</v>
      </c>
      <c r="E56" s="59" t="s">
        <v>81</v>
      </c>
      <c r="F56" s="59">
        <f>F102</f>
        <v>0</v>
      </c>
      <c r="G56" s="34"/>
      <c r="I56" s="62">
        <f>C110</f>
        <v>0</v>
      </c>
    </row>
    <row r="57" spans="1:9" s="2" customFormat="1" ht="12.75">
      <c r="A57" s="14"/>
      <c r="B57" s="14"/>
      <c r="C57" s="14"/>
      <c r="D57" s="14"/>
      <c r="E57" s="34"/>
      <c r="F57" s="34"/>
      <c r="G57" s="34"/>
      <c r="I57" s="62"/>
    </row>
    <row r="58" spans="1:9" s="2" customFormat="1" ht="12.75">
      <c r="A58" s="14"/>
      <c r="B58" s="14"/>
      <c r="C58" s="14"/>
      <c r="D58" s="14"/>
      <c r="E58" s="34"/>
      <c r="F58" s="34"/>
      <c r="G58" s="34"/>
      <c r="I58" s="62"/>
    </row>
    <row r="59" spans="1:9" s="2" customFormat="1" ht="12.75">
      <c r="A59" s="14"/>
      <c r="B59" s="14"/>
      <c r="C59" s="14"/>
      <c r="D59" s="14"/>
      <c r="E59" s="34"/>
      <c r="F59" s="34"/>
      <c r="G59" s="34"/>
      <c r="I59" s="62">
        <f>C116</f>
        <v>0</v>
      </c>
    </row>
    <row r="60" spans="1:7" s="2" customFormat="1" ht="12.75">
      <c r="A60" s="14"/>
      <c r="B60" s="14"/>
      <c r="C60" s="14"/>
      <c r="D60" s="14"/>
      <c r="E60" s="34"/>
      <c r="F60" s="34"/>
      <c r="G60" s="34"/>
    </row>
    <row r="61" spans="1:7" s="2" customFormat="1" ht="12.75">
      <c r="A61" s="14"/>
      <c r="B61" s="14"/>
      <c r="C61" s="14"/>
      <c r="D61" s="14"/>
      <c r="E61" s="34"/>
      <c r="F61" s="34"/>
      <c r="G61" s="34"/>
    </row>
    <row r="62" spans="1:9" s="2" customFormat="1" ht="13.5" thickBot="1">
      <c r="A62" s="15"/>
      <c r="B62" s="14"/>
      <c r="C62" s="14"/>
      <c r="D62" s="14"/>
      <c r="E62" s="34"/>
      <c r="F62" s="34"/>
      <c r="G62" s="34"/>
      <c r="I62" s="2">
        <f>F121</f>
        <v>0</v>
      </c>
    </row>
    <row r="63" spans="1:12" s="2" customFormat="1" ht="12.75">
      <c r="A63" s="14"/>
      <c r="B63" s="14"/>
      <c r="C63" s="16"/>
      <c r="D63" s="14"/>
      <c r="E63" s="34"/>
      <c r="F63" s="34"/>
      <c r="G63" s="34"/>
      <c r="I63" s="63"/>
      <c r="K63" s="30"/>
      <c r="L63"/>
    </row>
    <row r="64" spans="1:12" s="2" customFormat="1" ht="12.75">
      <c r="A64" s="14"/>
      <c r="B64" s="14"/>
      <c r="C64" s="43" t="s">
        <v>79</v>
      </c>
      <c r="D64" s="14"/>
      <c r="E64" s="34"/>
      <c r="F64" s="34"/>
      <c r="G64" s="34"/>
      <c r="I64" s="28"/>
      <c r="K64" s="30"/>
      <c r="L64"/>
    </row>
    <row r="65" spans="1:12" s="2" customFormat="1" ht="12.75">
      <c r="A65" s="14"/>
      <c r="B65" s="14"/>
      <c r="C65" s="14"/>
      <c r="D65" s="14"/>
      <c r="E65" s="34"/>
      <c r="F65" s="34"/>
      <c r="G65" s="34"/>
      <c r="I65" s="28"/>
      <c r="K65" s="30"/>
      <c r="L65"/>
    </row>
    <row r="66" spans="1:12" s="2" customFormat="1" ht="13.5" thickBot="1">
      <c r="A66" s="14"/>
      <c r="B66" s="14"/>
      <c r="C66" s="14"/>
      <c r="D66" s="14"/>
      <c r="E66" s="34"/>
      <c r="F66" s="34"/>
      <c r="G66" s="34"/>
      <c r="I66" s="64"/>
      <c r="K66" s="30"/>
      <c r="L66"/>
    </row>
    <row r="67" spans="1:14" s="2" customFormat="1" ht="12.75">
      <c r="A67" s="14"/>
      <c r="B67" s="14"/>
      <c r="C67" s="14"/>
      <c r="D67" s="14"/>
      <c r="E67" s="34"/>
      <c r="F67" s="34"/>
      <c r="G67" s="34"/>
      <c r="L67" s="31"/>
      <c r="M67" s="31"/>
      <c r="N67" s="31"/>
    </row>
    <row r="68" spans="1:14" s="2" customFormat="1" ht="12.75">
      <c r="A68" s="14"/>
      <c r="B68" s="14"/>
      <c r="C68" s="14"/>
      <c r="D68" s="14"/>
      <c r="E68" s="34"/>
      <c r="F68" s="34"/>
      <c r="G68" s="34"/>
      <c r="L68" s="31"/>
      <c r="M68" s="31"/>
      <c r="N68" s="31"/>
    </row>
    <row r="69" spans="1:14" s="2" customFormat="1" ht="12.75">
      <c r="A69" s="14">
        <f>(B19-D19)*B27</f>
        <v>0</v>
      </c>
      <c r="B69" s="14"/>
      <c r="C69" s="14"/>
      <c r="D69" s="14"/>
      <c r="E69" s="34"/>
      <c r="F69" s="34"/>
      <c r="G69" s="34">
        <f>(B18-D18)*B27</f>
        <v>0</v>
      </c>
      <c r="L69" s="31"/>
      <c r="M69" s="32"/>
      <c r="N69" s="32"/>
    </row>
    <row r="70" spans="1:14" s="2" customFormat="1" ht="12.75">
      <c r="A70" s="41" t="s">
        <v>79</v>
      </c>
      <c r="B70" s="14"/>
      <c r="C70" s="14"/>
      <c r="D70" s="14"/>
      <c r="E70" s="34"/>
      <c r="F70" s="34"/>
      <c r="G70" s="41" t="s">
        <v>79</v>
      </c>
      <c r="L70" s="31"/>
      <c r="M70" s="31"/>
      <c r="N70" s="31"/>
    </row>
    <row r="71" spans="1:7" s="2" customFormat="1" ht="12.75">
      <c r="A71" s="14"/>
      <c r="B71" s="14"/>
      <c r="C71" s="14"/>
      <c r="D71" s="14"/>
      <c r="E71" s="34"/>
      <c r="F71" s="34"/>
      <c r="G71" s="34"/>
    </row>
    <row r="72" spans="1:7" s="2" customFormat="1" ht="12.75">
      <c r="A72" s="14"/>
      <c r="B72" s="14"/>
      <c r="C72" s="14"/>
      <c r="D72" s="14"/>
      <c r="E72" s="34"/>
      <c r="F72" s="34"/>
      <c r="G72" s="34"/>
    </row>
    <row r="73" spans="1:7" s="2" customFormat="1" ht="12.75">
      <c r="A73" s="14"/>
      <c r="B73" s="14"/>
      <c r="C73" s="14"/>
      <c r="D73" s="14"/>
      <c r="E73" s="34"/>
      <c r="F73" s="34"/>
      <c r="G73" s="34"/>
    </row>
    <row r="74" spans="1:7" s="2" customFormat="1" ht="12.75">
      <c r="A74" s="14"/>
      <c r="C74" s="14"/>
      <c r="D74" s="14"/>
      <c r="E74" s="34"/>
      <c r="F74" s="34"/>
      <c r="G74" s="34"/>
    </row>
    <row r="75" spans="1:7" s="2" customFormat="1" ht="12.75">
      <c r="A75" s="14">
        <f>(B27-D27)*D20</f>
        <v>0</v>
      </c>
      <c r="B75" s="14"/>
      <c r="C75" s="14"/>
      <c r="D75" s="14"/>
      <c r="E75" s="34"/>
      <c r="F75" s="34"/>
      <c r="G75" s="34">
        <f>(D20-B20)*B27</f>
        <v>0</v>
      </c>
    </row>
    <row r="76" spans="1:7" s="2" customFormat="1" ht="12.75">
      <c r="A76" s="41" t="s">
        <v>78</v>
      </c>
      <c r="B76" s="14"/>
      <c r="C76" s="14"/>
      <c r="D76" s="14"/>
      <c r="E76" s="34"/>
      <c r="F76" s="34"/>
      <c r="G76" s="41" t="s">
        <v>79</v>
      </c>
    </row>
    <row r="77" spans="1:7" s="2" customFormat="1" ht="12.75">
      <c r="A77" s="14"/>
      <c r="B77" s="14"/>
      <c r="C77" s="14"/>
      <c r="D77" s="14"/>
      <c r="E77" s="34"/>
      <c r="F77" s="34"/>
      <c r="G77" s="34"/>
    </row>
    <row r="78" spans="1:7" s="2" customFormat="1" ht="12.75">
      <c r="A78" s="14"/>
      <c r="B78" s="14"/>
      <c r="C78" s="14"/>
      <c r="D78" s="14"/>
      <c r="E78" s="34"/>
      <c r="F78" s="34"/>
      <c r="G78" s="34"/>
    </row>
    <row r="79" spans="1:7" s="2" customFormat="1" ht="12.75">
      <c r="A79" s="14"/>
      <c r="B79" s="14"/>
      <c r="C79" s="14">
        <f>B15-D15</f>
        <v>0</v>
      </c>
      <c r="D79" s="14"/>
      <c r="E79" s="34"/>
      <c r="F79" s="34">
        <f>F14</f>
        <v>0</v>
      </c>
      <c r="G79" s="34"/>
    </row>
    <row r="80" spans="1:7" s="2" customFormat="1" ht="12.75">
      <c r="A80" s="14"/>
      <c r="B80" s="14"/>
      <c r="C80" s="43" t="s">
        <v>79</v>
      </c>
      <c r="D80" s="14"/>
      <c r="E80" s="34"/>
      <c r="F80" s="42" t="s">
        <v>79</v>
      </c>
      <c r="G80" s="34"/>
    </row>
    <row r="81" spans="1:7" s="2" customFormat="1" ht="12.75">
      <c r="A81" s="14"/>
      <c r="B81" s="14"/>
      <c r="C81" s="14"/>
      <c r="D81" s="14"/>
      <c r="E81" s="34"/>
      <c r="F81" s="34"/>
      <c r="G81" s="34"/>
    </row>
    <row r="82" spans="1:7" s="2" customFormat="1" ht="12.75">
      <c r="A82" s="14"/>
      <c r="B82" s="14"/>
      <c r="C82" s="14"/>
      <c r="D82" s="14"/>
      <c r="E82" s="34"/>
      <c r="F82" s="34"/>
      <c r="G82" s="34"/>
    </row>
    <row r="83" spans="1:7" s="2" customFormat="1" ht="12.75">
      <c r="A83" s="14"/>
      <c r="B83" s="14"/>
      <c r="C83" s="14"/>
      <c r="D83" s="14"/>
      <c r="E83" s="34"/>
      <c r="F83" s="34"/>
      <c r="G83" s="34"/>
    </row>
    <row r="84" spans="1:7" s="2" customFormat="1" ht="12.75">
      <c r="A84" s="14"/>
      <c r="B84" s="14"/>
      <c r="C84" s="14"/>
      <c r="D84" s="14"/>
      <c r="E84" s="34"/>
      <c r="F84" s="34"/>
      <c r="G84" s="34"/>
    </row>
    <row r="85" spans="1:7" s="2" customFormat="1" ht="12.75">
      <c r="A85" s="14"/>
      <c r="B85" s="14"/>
      <c r="C85" s="14"/>
      <c r="D85" s="14">
        <f>F16</f>
        <v>0</v>
      </c>
      <c r="E85" s="42" t="s">
        <v>79</v>
      </c>
      <c r="F85" s="34"/>
      <c r="G85" s="34"/>
    </row>
    <row r="86" spans="1:7" s="2" customFormat="1" ht="12.75">
      <c r="A86" s="2" t="s">
        <v>52</v>
      </c>
      <c r="B86" s="2" t="s">
        <v>53</v>
      </c>
      <c r="E86" s="33"/>
      <c r="F86" s="33"/>
      <c r="G86" s="33"/>
    </row>
    <row r="87" spans="1:7" s="2" customFormat="1" ht="12.75">
      <c r="A87" s="2" t="s">
        <v>54</v>
      </c>
      <c r="E87" s="33"/>
      <c r="F87" s="33"/>
      <c r="G87" s="33"/>
    </row>
    <row r="88" spans="5:7" s="2" customFormat="1" ht="12.75">
      <c r="E88" s="33"/>
      <c r="F88" s="33"/>
      <c r="G88" s="33"/>
    </row>
    <row r="89" spans="5:7" s="2" customFormat="1" ht="12.75">
      <c r="E89" s="33"/>
      <c r="F89" s="33"/>
      <c r="G89" s="33"/>
    </row>
    <row r="90" spans="1:7" s="17" customFormat="1" ht="12.75">
      <c r="A90" s="111" t="s">
        <v>29</v>
      </c>
      <c r="B90" s="111"/>
      <c r="C90" s="111"/>
      <c r="D90" s="111"/>
      <c r="E90" s="111"/>
      <c r="F90" s="111"/>
      <c r="G90" s="111"/>
    </row>
    <row r="91" spans="1:7" s="17" customFormat="1" ht="12.75">
      <c r="A91" s="18"/>
      <c r="B91" s="18"/>
      <c r="C91" s="18"/>
      <c r="D91" s="18"/>
      <c r="E91" s="35"/>
      <c r="F91" s="35"/>
      <c r="G91" s="35"/>
    </row>
    <row r="92" spans="1:7" s="21" customFormat="1" ht="12.75">
      <c r="A92" s="19" t="s">
        <v>38</v>
      </c>
      <c r="B92" s="20"/>
      <c r="C92" s="20"/>
      <c r="D92" s="20"/>
      <c r="E92" s="36"/>
      <c r="F92" s="36"/>
      <c r="G92" s="36"/>
    </row>
    <row r="93" spans="5:7" s="21" customFormat="1" ht="12.75">
      <c r="E93" s="37"/>
      <c r="F93" s="37"/>
      <c r="G93" s="37"/>
    </row>
    <row r="94" spans="1:7" s="2" customFormat="1" ht="12.75">
      <c r="A94" s="22" t="s">
        <v>30</v>
      </c>
      <c r="B94" s="23" t="s">
        <v>31</v>
      </c>
      <c r="C94" s="2">
        <f>B27*B30*B31</f>
        <v>0</v>
      </c>
      <c r="E94" s="34" t="s">
        <v>39</v>
      </c>
      <c r="F94" s="34">
        <f>C94-C96</f>
        <v>0</v>
      </c>
      <c r="G94" s="34" t="s">
        <v>43</v>
      </c>
    </row>
    <row r="95" spans="1:7" s="2" customFormat="1" ht="12.75">
      <c r="A95" s="22" t="s">
        <v>32</v>
      </c>
      <c r="B95" s="23" t="s">
        <v>33</v>
      </c>
      <c r="C95" s="2">
        <f>B27*B30*D31</f>
        <v>0</v>
      </c>
      <c r="E95" s="34" t="s">
        <v>40</v>
      </c>
      <c r="F95" s="34">
        <f>C94-C95</f>
        <v>0</v>
      </c>
      <c r="G95" s="34" t="s">
        <v>44</v>
      </c>
    </row>
    <row r="96" spans="1:7" s="2" customFormat="1" ht="12.75">
      <c r="A96" s="22" t="s">
        <v>34</v>
      </c>
      <c r="B96" s="23" t="s">
        <v>35</v>
      </c>
      <c r="C96" s="2">
        <f>B27*D30*D31</f>
        <v>0</v>
      </c>
      <c r="E96" s="34" t="s">
        <v>41</v>
      </c>
      <c r="F96" s="34">
        <f>C95-C96</f>
        <v>0</v>
      </c>
      <c r="G96" s="34" t="s">
        <v>45</v>
      </c>
    </row>
    <row r="97" spans="1:7" s="2" customFormat="1" ht="13.5" thickBot="1">
      <c r="A97" s="22" t="s">
        <v>36</v>
      </c>
      <c r="B97" s="23" t="s">
        <v>37</v>
      </c>
      <c r="C97" s="2">
        <f>D27*D30*D31</f>
        <v>0</v>
      </c>
      <c r="E97" s="34" t="s">
        <v>42</v>
      </c>
      <c r="F97" s="34"/>
      <c r="G97" s="34" t="s">
        <v>46</v>
      </c>
    </row>
    <row r="98" spans="5:7" s="2" customFormat="1" ht="13.5" thickTop="1">
      <c r="E98" s="33"/>
      <c r="F98" s="40">
        <f>SUM(F95:F97)</f>
        <v>0</v>
      </c>
      <c r="G98" s="25" t="s">
        <v>43</v>
      </c>
    </row>
    <row r="99" spans="1:7" s="21" customFormat="1" ht="12.75">
      <c r="A99" s="19" t="s">
        <v>47</v>
      </c>
      <c r="E99" s="37"/>
      <c r="F99" s="37"/>
      <c r="G99" s="37"/>
    </row>
    <row r="100" spans="5:7" s="21" customFormat="1" ht="12.75">
      <c r="E100" s="37"/>
      <c r="F100" s="37"/>
      <c r="G100" s="37"/>
    </row>
    <row r="101" spans="1:7" s="2" customFormat="1" ht="12.75">
      <c r="A101" s="22" t="s">
        <v>30</v>
      </c>
      <c r="B101" s="23" t="s">
        <v>31</v>
      </c>
      <c r="C101" s="2">
        <f>B27*B33*B34</f>
        <v>0</v>
      </c>
      <c r="E101" s="34" t="s">
        <v>39</v>
      </c>
      <c r="F101" s="34">
        <f>C101-C103</f>
        <v>0</v>
      </c>
      <c r="G101" s="34" t="s">
        <v>43</v>
      </c>
    </row>
    <row r="102" spans="1:7" s="2" customFormat="1" ht="12.75">
      <c r="A102" s="22" t="s">
        <v>32</v>
      </c>
      <c r="B102" s="23" t="s">
        <v>33</v>
      </c>
      <c r="C102" s="2">
        <f>B27*B33*D34</f>
        <v>0</v>
      </c>
      <c r="E102" s="34" t="s">
        <v>40</v>
      </c>
      <c r="F102" s="34">
        <f>C101-C102</f>
        <v>0</v>
      </c>
      <c r="G102" s="34" t="s">
        <v>44</v>
      </c>
    </row>
    <row r="103" spans="1:7" s="2" customFormat="1" ht="12.75">
      <c r="A103" s="22" t="s">
        <v>34</v>
      </c>
      <c r="B103" s="23" t="s">
        <v>35</v>
      </c>
      <c r="C103" s="2">
        <f>B27*D33*D34</f>
        <v>0</v>
      </c>
      <c r="E103" s="34" t="s">
        <v>41</v>
      </c>
      <c r="F103" s="34">
        <f>C102-C103</f>
        <v>0</v>
      </c>
      <c r="G103" s="34" t="s">
        <v>45</v>
      </c>
    </row>
    <row r="104" spans="1:7" s="2" customFormat="1" ht="13.5" thickBot="1">
      <c r="A104" s="22" t="s">
        <v>36</v>
      </c>
      <c r="B104" s="23" t="s">
        <v>37</v>
      </c>
      <c r="C104" s="2">
        <f>D27*D33*D34</f>
        <v>0</v>
      </c>
      <c r="E104" s="34" t="s">
        <v>42</v>
      </c>
      <c r="F104" s="34"/>
      <c r="G104" s="34" t="s">
        <v>46</v>
      </c>
    </row>
    <row r="105" spans="5:7" s="2" customFormat="1" ht="13.5" thickTop="1">
      <c r="E105" s="33"/>
      <c r="F105" s="40">
        <f>SUM(F102:F104)</f>
        <v>0</v>
      </c>
      <c r="G105" s="25" t="s">
        <v>43</v>
      </c>
    </row>
    <row r="106" spans="1:7" s="2" customFormat="1" ht="12.75">
      <c r="A106" s="14"/>
      <c r="B106" s="14" t="s">
        <v>48</v>
      </c>
      <c r="C106" s="14"/>
      <c r="D106" s="14"/>
      <c r="E106" s="34"/>
      <c r="F106" s="34"/>
      <c r="G106" s="33"/>
    </row>
    <row r="107" spans="1:7" s="2" customFormat="1" ht="12.75">
      <c r="A107" s="14"/>
      <c r="B107" s="14"/>
      <c r="C107" s="14"/>
      <c r="D107" s="14"/>
      <c r="E107" s="34"/>
      <c r="F107" s="34"/>
      <c r="G107" s="33"/>
    </row>
    <row r="108" spans="1:7" s="2" customFormat="1" ht="12.75">
      <c r="A108" s="14"/>
      <c r="B108" s="23" t="s">
        <v>49</v>
      </c>
      <c r="C108" s="14">
        <f>C101</f>
        <v>0</v>
      </c>
      <c r="D108" s="14"/>
      <c r="E108" s="34"/>
      <c r="F108" s="34"/>
      <c r="G108" s="33"/>
    </row>
    <row r="109" spans="1:7" s="2" customFormat="1" ht="13.5" thickBot="1">
      <c r="A109" s="45"/>
      <c r="B109" s="46" t="s">
        <v>50</v>
      </c>
      <c r="C109" s="14">
        <f>B27*B33*F34</f>
        <v>0</v>
      </c>
      <c r="D109" s="14"/>
      <c r="E109" s="34"/>
      <c r="F109" s="34"/>
      <c r="G109" s="33"/>
    </row>
    <row r="110" spans="1:7" s="2" customFormat="1" ht="13.5" thickTop="1">
      <c r="A110" s="14"/>
      <c r="B110" s="14"/>
      <c r="C110" s="24">
        <f>C108-C109</f>
        <v>0</v>
      </c>
      <c r="D110" s="14"/>
      <c r="E110" s="34"/>
      <c r="F110" s="34"/>
      <c r="G110" s="33"/>
    </row>
    <row r="111" spans="1:7" s="2" customFormat="1" ht="12.75">
      <c r="A111" s="14"/>
      <c r="B111" s="14"/>
      <c r="C111" s="14"/>
      <c r="D111" s="14"/>
      <c r="E111" s="34"/>
      <c r="F111" s="34"/>
      <c r="G111" s="33"/>
    </row>
    <row r="112" spans="1:11" s="2" customFormat="1" ht="12.75">
      <c r="A112" s="14"/>
      <c r="B112" s="14" t="s">
        <v>77</v>
      </c>
      <c r="C112" s="14"/>
      <c r="D112" s="14"/>
      <c r="E112" s="34"/>
      <c r="F112" s="34"/>
      <c r="G112" s="33"/>
      <c r="I112" s="2">
        <v>8500</v>
      </c>
      <c r="J112" s="2">
        <v>50</v>
      </c>
      <c r="K112" s="2">
        <f>+J112*I112</f>
        <v>425000</v>
      </c>
    </row>
    <row r="113" spans="1:7" s="2" customFormat="1" ht="12.75">
      <c r="A113" s="14"/>
      <c r="B113" s="14"/>
      <c r="C113" s="14"/>
      <c r="D113" s="14"/>
      <c r="E113" s="34"/>
      <c r="F113" s="34"/>
      <c r="G113" s="33"/>
    </row>
    <row r="114" spans="1:7" s="2" customFormat="1" ht="12.75">
      <c r="A114" s="45"/>
      <c r="B114" s="46" t="s">
        <v>50</v>
      </c>
      <c r="C114" s="14">
        <f>C109</f>
        <v>0</v>
      </c>
      <c r="D114" s="14"/>
      <c r="E114" s="34"/>
      <c r="F114" s="34"/>
      <c r="G114" s="33"/>
    </row>
    <row r="115" spans="1:7" s="2" customFormat="1" ht="13.5" thickBot="1">
      <c r="A115" s="14"/>
      <c r="B115" s="23" t="s">
        <v>51</v>
      </c>
      <c r="C115" s="14">
        <f>B27*B33*D34</f>
        <v>0</v>
      </c>
      <c r="D115" s="14"/>
      <c r="E115" s="34"/>
      <c r="F115" s="34"/>
      <c r="G115" s="33"/>
    </row>
    <row r="116" spans="1:7" s="2" customFormat="1" ht="13.5" thickTop="1">
      <c r="A116" s="14"/>
      <c r="B116" s="14"/>
      <c r="C116" s="24">
        <f>C114-C115</f>
        <v>0</v>
      </c>
      <c r="D116" s="14"/>
      <c r="E116" s="34"/>
      <c r="F116" s="34"/>
      <c r="G116" s="33"/>
    </row>
    <row r="117" spans="1:7" s="2" customFormat="1" ht="12.75">
      <c r="A117" s="14"/>
      <c r="B117" s="14"/>
      <c r="C117" s="14"/>
      <c r="D117" s="14"/>
      <c r="E117" s="34"/>
      <c r="F117" s="34"/>
      <c r="G117" s="33"/>
    </row>
    <row r="118" spans="5:7" s="2" customFormat="1" ht="12.75">
      <c r="E118" s="33"/>
      <c r="F118" s="33"/>
      <c r="G118" s="33"/>
    </row>
    <row r="119" spans="1:7" s="21" customFormat="1" ht="12.75">
      <c r="A119" s="19" t="s">
        <v>75</v>
      </c>
      <c r="E119" s="37"/>
      <c r="F119" s="37"/>
      <c r="G119" s="37"/>
    </row>
    <row r="120" spans="5:7" s="21" customFormat="1" ht="12.75">
      <c r="E120" s="37"/>
      <c r="F120" s="37"/>
      <c r="G120" s="37"/>
    </row>
    <row r="121" spans="1:7" s="2" customFormat="1" ht="12.75">
      <c r="A121" s="22" t="s">
        <v>30</v>
      </c>
      <c r="B121" s="23" t="s">
        <v>31</v>
      </c>
      <c r="C121" s="2">
        <f>B27*B28</f>
        <v>0</v>
      </c>
      <c r="E121" s="34" t="s">
        <v>39</v>
      </c>
      <c r="F121" s="34">
        <f>C121-C122</f>
        <v>0</v>
      </c>
      <c r="G121" s="33"/>
    </row>
    <row r="122" spans="1:7" s="2" customFormat="1" ht="12.75">
      <c r="A122" s="22" t="s">
        <v>34</v>
      </c>
      <c r="B122" s="23" t="s">
        <v>33</v>
      </c>
      <c r="C122" s="2">
        <f>B27*D28</f>
        <v>0</v>
      </c>
      <c r="E122" s="33"/>
      <c r="F122" s="33"/>
      <c r="G122" s="33"/>
    </row>
    <row r="123" spans="1:9" s="2" customFormat="1" ht="12.75">
      <c r="A123" s="22"/>
      <c r="B123" s="23"/>
      <c r="E123" s="33"/>
      <c r="F123" s="33"/>
      <c r="G123" s="33"/>
      <c r="I123" s="2">
        <v>21</v>
      </c>
    </row>
    <row r="124" spans="1:9" s="2" customFormat="1" ht="12.75">
      <c r="A124" s="22"/>
      <c r="B124" s="23"/>
      <c r="E124" s="33"/>
      <c r="F124" s="33"/>
      <c r="G124" s="33"/>
      <c r="I124" s="2">
        <v>20000</v>
      </c>
    </row>
    <row r="125" spans="1:9" s="2" customFormat="1" ht="12.75">
      <c r="A125" s="2" t="s">
        <v>56</v>
      </c>
      <c r="E125" s="33"/>
      <c r="F125" s="33"/>
      <c r="G125" s="33"/>
      <c r="I125" s="2">
        <v>437500</v>
      </c>
    </row>
    <row r="126" spans="1:9" s="2" customFormat="1" ht="12.75">
      <c r="A126" s="25" t="s">
        <v>55</v>
      </c>
      <c r="D126" s="112" t="s">
        <v>61</v>
      </c>
      <c r="E126" s="112"/>
      <c r="F126" s="112"/>
      <c r="G126" s="112"/>
      <c r="H126" s="112"/>
      <c r="I126" s="2">
        <f>+I123*I124</f>
        <v>420000</v>
      </c>
    </row>
    <row r="127" spans="1:8" s="2" customFormat="1" ht="12.75">
      <c r="A127" s="25" t="s">
        <v>57</v>
      </c>
      <c r="D127" s="112"/>
      <c r="E127" s="112"/>
      <c r="F127" s="112"/>
      <c r="G127" s="112"/>
      <c r="H127" s="112"/>
    </row>
    <row r="128" spans="1:7" s="2" customFormat="1" ht="12.75">
      <c r="A128" s="25" t="s">
        <v>58</v>
      </c>
      <c r="E128" s="33"/>
      <c r="F128" s="33"/>
      <c r="G128" s="33"/>
    </row>
    <row r="129" spans="1:7" s="2" customFormat="1" ht="12.75">
      <c r="A129" s="25" t="s">
        <v>59</v>
      </c>
      <c r="E129" s="33"/>
      <c r="F129" s="33"/>
      <c r="G129" s="33"/>
    </row>
    <row r="130" spans="1:7" s="2" customFormat="1" ht="12.75">
      <c r="A130" s="25" t="s">
        <v>60</v>
      </c>
      <c r="E130" s="33"/>
      <c r="F130" s="33"/>
      <c r="G130" s="33"/>
    </row>
    <row r="131" ht="13.5" thickBot="1"/>
    <row r="132" spans="1:7" ht="12.75">
      <c r="A132" s="95" t="s">
        <v>63</v>
      </c>
      <c r="B132" s="113"/>
      <c r="C132" s="96"/>
      <c r="D132" s="87" t="s">
        <v>62</v>
      </c>
      <c r="E132" s="88"/>
      <c r="F132" s="88"/>
      <c r="G132" s="89"/>
    </row>
    <row r="133" spans="1:7" ht="13.5" thickBot="1">
      <c r="A133" s="97"/>
      <c r="B133" s="114"/>
      <c r="C133" s="98"/>
      <c r="D133" s="90"/>
      <c r="E133" s="91"/>
      <c r="F133" s="91"/>
      <c r="G133" s="92"/>
    </row>
    <row r="134" spans="1:7" ht="12.75">
      <c r="A134" s="93"/>
      <c r="B134" s="93" t="s">
        <v>65</v>
      </c>
      <c r="C134" s="93" t="s">
        <v>64</v>
      </c>
      <c r="D134" s="95"/>
      <c r="E134" s="96"/>
      <c r="F134" s="93" t="s">
        <v>65</v>
      </c>
      <c r="G134" s="93" t="s">
        <v>64</v>
      </c>
    </row>
    <row r="135" spans="1:7" ht="13.5" thickBot="1">
      <c r="A135" s="94"/>
      <c r="B135" s="94"/>
      <c r="C135" s="94"/>
      <c r="D135" s="97"/>
      <c r="E135" s="98"/>
      <c r="F135" s="94"/>
      <c r="G135" s="94"/>
    </row>
    <row r="136" spans="1:7" ht="13.5" thickBot="1">
      <c r="A136" s="27" t="s">
        <v>66</v>
      </c>
      <c r="B136" s="28"/>
      <c r="C136" s="52"/>
      <c r="D136" s="95" t="s">
        <v>71</v>
      </c>
      <c r="E136" s="96"/>
      <c r="F136" s="4"/>
      <c r="G136" s="54"/>
    </row>
    <row r="137" spans="1:7" ht="18.75" thickBot="1">
      <c r="A137" s="77" t="s">
        <v>82</v>
      </c>
      <c r="B137" s="3"/>
      <c r="C137" s="78"/>
      <c r="D137" s="99" t="s">
        <v>72</v>
      </c>
      <c r="E137" s="100"/>
      <c r="F137" s="4"/>
      <c r="G137" s="54"/>
    </row>
    <row r="138" spans="1:7" ht="18.75" thickBot="1">
      <c r="A138" s="79" t="s">
        <v>67</v>
      </c>
      <c r="B138" s="3"/>
      <c r="C138" s="80"/>
      <c r="D138" s="95" t="s">
        <v>73</v>
      </c>
      <c r="E138" s="96"/>
      <c r="F138" s="47"/>
      <c r="G138" s="55"/>
    </row>
    <row r="139" spans="1:7" ht="13.5" thickBot="1">
      <c r="A139" s="27" t="s">
        <v>68</v>
      </c>
      <c r="B139" s="60"/>
      <c r="C139" s="52"/>
      <c r="D139" s="101"/>
      <c r="E139" s="102"/>
      <c r="F139" s="4"/>
      <c r="G139" s="56"/>
    </row>
    <row r="140" spans="1:7" ht="15.75" thickBot="1">
      <c r="A140" s="27" t="s">
        <v>69</v>
      </c>
      <c r="B140" s="61"/>
      <c r="C140" s="52"/>
      <c r="D140" s="101"/>
      <c r="E140" s="102"/>
      <c r="F140" s="4"/>
      <c r="G140" s="56"/>
    </row>
    <row r="141" spans="1:7" ht="20.25" thickBot="1">
      <c r="A141" s="79" t="s">
        <v>80</v>
      </c>
      <c r="B141" s="81"/>
      <c r="C141" s="80"/>
      <c r="D141" s="101"/>
      <c r="E141" s="102"/>
      <c r="F141" s="4"/>
      <c r="G141" s="56"/>
    </row>
    <row r="142" spans="1:7" ht="12.75">
      <c r="A142" s="27" t="s">
        <v>70</v>
      </c>
      <c r="B142" s="28"/>
      <c r="C142" s="52"/>
      <c r="D142" s="101"/>
      <c r="E142" s="102"/>
      <c r="F142" s="4"/>
      <c r="G142" s="56"/>
    </row>
    <row r="143" spans="1:7" ht="12.75">
      <c r="A143" s="27"/>
      <c r="B143" s="28"/>
      <c r="C143" s="53"/>
      <c r="D143" s="48"/>
      <c r="E143" s="39"/>
      <c r="F143" s="4"/>
      <c r="G143" s="56"/>
    </row>
    <row r="144" spans="1:7" ht="13.5" thickBot="1">
      <c r="A144" s="27"/>
      <c r="B144" s="28"/>
      <c r="C144" s="53"/>
      <c r="D144" s="49"/>
      <c r="E144" s="50"/>
      <c r="F144" s="51"/>
      <c r="G144" s="57"/>
    </row>
    <row r="145" spans="1:7" ht="13.5" thickTop="1">
      <c r="A145" s="103" t="s">
        <v>74</v>
      </c>
      <c r="B145" s="105"/>
      <c r="C145" s="106"/>
      <c r="D145" s="107" t="s">
        <v>74</v>
      </c>
      <c r="E145" s="108"/>
      <c r="F145" s="83"/>
      <c r="G145" s="85"/>
    </row>
    <row r="146" spans="1:7" ht="13.5" thickBot="1">
      <c r="A146" s="104"/>
      <c r="B146" s="84"/>
      <c r="C146" s="86"/>
      <c r="D146" s="109"/>
      <c r="E146" s="110"/>
      <c r="F146" s="84"/>
      <c r="G146" s="86"/>
    </row>
    <row r="148" ht="12.75">
      <c r="C148" s="58">
        <f>C137+C138+C141</f>
        <v>0</v>
      </c>
    </row>
    <row r="149" spans="1:8" ht="49.5" customHeight="1">
      <c r="A149" s="82"/>
      <c r="B149" s="82"/>
      <c r="C149" s="82"/>
      <c r="D149" s="82"/>
      <c r="E149" s="82"/>
      <c r="F149" s="82"/>
      <c r="G149" s="82"/>
      <c r="H149" s="82"/>
    </row>
    <row r="153" spans="1:8" ht="32.25" customHeight="1">
      <c r="A153" s="82"/>
      <c r="B153" s="82"/>
      <c r="C153" s="82"/>
      <c r="D153" s="82"/>
      <c r="E153" s="82"/>
      <c r="F153" s="82"/>
      <c r="G153" s="82"/>
      <c r="H153" s="82"/>
    </row>
  </sheetData>
  <sheetProtection/>
  <mergeCells count="115">
    <mergeCell ref="B43:C43"/>
    <mergeCell ref="D43:E43"/>
    <mergeCell ref="F43:G43"/>
    <mergeCell ref="F40:G40"/>
    <mergeCell ref="F41:G41"/>
    <mergeCell ref="B42:C42"/>
    <mergeCell ref="D42:E42"/>
    <mergeCell ref="F42:G42"/>
    <mergeCell ref="B40:C40"/>
    <mergeCell ref="D40:E40"/>
    <mergeCell ref="B41:C41"/>
    <mergeCell ref="D41:E41"/>
    <mergeCell ref="D34:E34"/>
    <mergeCell ref="F34:G34"/>
    <mergeCell ref="B35:C35"/>
    <mergeCell ref="D35:E35"/>
    <mergeCell ref="F35:G35"/>
    <mergeCell ref="B36:C36"/>
    <mergeCell ref="D36:E36"/>
    <mergeCell ref="F36:G36"/>
    <mergeCell ref="B34:C34"/>
    <mergeCell ref="F27:G28"/>
    <mergeCell ref="B39:C39"/>
    <mergeCell ref="D39:E39"/>
    <mergeCell ref="F39:G39"/>
    <mergeCell ref="B37:C37"/>
    <mergeCell ref="D37:E37"/>
    <mergeCell ref="F37:G37"/>
    <mergeCell ref="B32:C32"/>
    <mergeCell ref="D32:E32"/>
    <mergeCell ref="B31:C31"/>
    <mergeCell ref="D31:E31"/>
    <mergeCell ref="F31:G31"/>
    <mergeCell ref="F33:G33"/>
    <mergeCell ref="D33:E33"/>
    <mergeCell ref="B33:C33"/>
    <mergeCell ref="F32:G32"/>
    <mergeCell ref="B30:C30"/>
    <mergeCell ref="D30:E30"/>
    <mergeCell ref="F30:G30"/>
    <mergeCell ref="A23:G24"/>
    <mergeCell ref="F29:G29"/>
    <mergeCell ref="B26:C26"/>
    <mergeCell ref="D26:E26"/>
    <mergeCell ref="F26:G26"/>
    <mergeCell ref="B27:C27"/>
    <mergeCell ref="D27:E27"/>
    <mergeCell ref="B28:C28"/>
    <mergeCell ref="D28:E28"/>
    <mergeCell ref="B29:C29"/>
    <mergeCell ref="B19:C19"/>
    <mergeCell ref="D19:E19"/>
    <mergeCell ref="D29:E29"/>
    <mergeCell ref="F19:G19"/>
    <mergeCell ref="B20:C20"/>
    <mergeCell ref="D20:E20"/>
    <mergeCell ref="F20:G20"/>
    <mergeCell ref="F16:G16"/>
    <mergeCell ref="D16:E16"/>
    <mergeCell ref="B16:C16"/>
    <mergeCell ref="B18:C18"/>
    <mergeCell ref="D18:E18"/>
    <mergeCell ref="F18:G18"/>
    <mergeCell ref="D13:E13"/>
    <mergeCell ref="D14:E14"/>
    <mergeCell ref="D15:E15"/>
    <mergeCell ref="F14:G14"/>
    <mergeCell ref="F13:G13"/>
    <mergeCell ref="F15:G15"/>
    <mergeCell ref="B12:C12"/>
    <mergeCell ref="B13:C13"/>
    <mergeCell ref="B14:C14"/>
    <mergeCell ref="B15:C15"/>
    <mergeCell ref="B9:C9"/>
    <mergeCell ref="B10:C10"/>
    <mergeCell ref="B11:C11"/>
    <mergeCell ref="F8:G8"/>
    <mergeCell ref="F10:G10"/>
    <mergeCell ref="D10:E10"/>
    <mergeCell ref="D11:E11"/>
    <mergeCell ref="F11:G11"/>
    <mergeCell ref="F12:G12"/>
    <mergeCell ref="F9:G9"/>
    <mergeCell ref="D9:E9"/>
    <mergeCell ref="D12:E12"/>
    <mergeCell ref="D142:E142"/>
    <mergeCell ref="D141:E141"/>
    <mergeCell ref="A90:G90"/>
    <mergeCell ref="D126:H127"/>
    <mergeCell ref="A132:C133"/>
    <mergeCell ref="B1:E1"/>
    <mergeCell ref="A3:G3"/>
    <mergeCell ref="A5:G6"/>
    <mergeCell ref="B8:C8"/>
    <mergeCell ref="D8:E8"/>
    <mergeCell ref="C134:C135"/>
    <mergeCell ref="D134:E135"/>
    <mergeCell ref="D137:E137"/>
    <mergeCell ref="D138:E138"/>
    <mergeCell ref="D139:E139"/>
    <mergeCell ref="A145:A146"/>
    <mergeCell ref="B145:B146"/>
    <mergeCell ref="C145:C146"/>
    <mergeCell ref="D145:E146"/>
    <mergeCell ref="D140:E140"/>
    <mergeCell ref="A153:H153"/>
    <mergeCell ref="A149:H149"/>
    <mergeCell ref="F145:F146"/>
    <mergeCell ref="G145:G146"/>
    <mergeCell ref="D132:G133"/>
    <mergeCell ref="F134:F135"/>
    <mergeCell ref="G134:G135"/>
    <mergeCell ref="D136:E136"/>
    <mergeCell ref="A134:A135"/>
    <mergeCell ref="B134:B135"/>
  </mergeCells>
  <hyperlinks>
    <hyperlink ref="F1" r:id="rId1" display="jscilien@u-paris10.fr"/>
  </hyperlinks>
  <printOptions/>
  <pageMargins left="0.787401575" right="0.787401575" top="0.984251969" bottom="0.984251969" header="0.4921259845" footer="0.4921259845"/>
  <pageSetup horizontalDpi="1200" verticalDpi="1200" orientation="portrait" paperSize="9" scale="55" r:id="rId3"/>
  <rowBreaks count="1" manualBreakCount="1">
    <brk id="88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scilien</cp:lastModifiedBy>
  <cp:lastPrinted>2007-11-06T16:13:12Z</cp:lastPrinted>
  <dcterms:created xsi:type="dcterms:W3CDTF">2002-11-19T16:38:43Z</dcterms:created>
  <dcterms:modified xsi:type="dcterms:W3CDTF">2013-11-10T14:27:42Z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