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<sst xmlns="http://schemas.openxmlformats.org/spreadsheetml/2006/main" count="134" uniqueCount="127">
  <si>
    <t>Pays régions</t>
  </si>
  <si>
    <t>%</t>
  </si>
  <si>
    <t>connec</t>
  </si>
  <si>
    <t>tout</t>
  </si>
  <si>
    <r>
      <t xml:space="preserve">France </t>
    </r>
    <r>
      <rPr>
        <sz val="8"/>
        <color indexed="13"/>
        <rFont val="Arial"/>
        <family val="2"/>
      </rPr>
      <t>métro</t>
    </r>
  </si>
  <si>
    <t>non  Fr</t>
  </si>
  <si>
    <t>+ Dom Tom       +</t>
  </si>
  <si>
    <t>Belgique + Lux.</t>
  </si>
  <si>
    <t>Canada</t>
  </si>
  <si>
    <t>USA</t>
  </si>
  <si>
    <t>Suisse</t>
  </si>
  <si>
    <t>Espagne</t>
  </si>
  <si>
    <t>Grt Britain + Irl</t>
  </si>
  <si>
    <t>Maroc</t>
  </si>
  <si>
    <t>Allemagne + Aut</t>
  </si>
  <si>
    <t>Scandinavie</t>
  </si>
  <si>
    <t>Hollande</t>
  </si>
  <si>
    <t>Algérie</t>
  </si>
  <si>
    <t>Mexique</t>
  </si>
  <si>
    <t>Colombie</t>
  </si>
  <si>
    <t>Argentine</t>
  </si>
  <si>
    <t>Tunisie</t>
  </si>
  <si>
    <t>Afrique du sud</t>
  </si>
  <si>
    <r>
      <t xml:space="preserve">Europe </t>
    </r>
    <r>
      <rPr>
        <sz val="8"/>
        <color indexed="13"/>
        <rFont val="Arial"/>
        <family val="2"/>
      </rPr>
      <t>non francoph</t>
    </r>
  </si>
  <si>
    <t>Moyen orient + Maghreb</t>
  </si>
  <si>
    <t>Amérique latine</t>
  </si>
  <si>
    <t>Afrique noire</t>
  </si>
  <si>
    <r>
      <t xml:space="preserve">Asie </t>
    </r>
    <r>
      <rPr>
        <i/>
        <sz val="9"/>
        <color indexed="47"/>
        <rFont val="Arial"/>
        <family val="2"/>
      </rPr>
      <t xml:space="preserve">est </t>
    </r>
    <r>
      <rPr>
        <b/>
        <sz val="10.5"/>
        <color indexed="43"/>
        <rFont val="Arial"/>
        <family val="2"/>
      </rPr>
      <t>+ Océanie</t>
    </r>
  </si>
  <si>
    <t>en français</t>
  </si>
  <si>
    <t>In english</t>
  </si>
  <si>
    <t>past</t>
  </si>
  <si>
    <t>scien</t>
  </si>
  <si>
    <t>acc</t>
  </si>
  <si>
    <t>jeu</t>
  </si>
  <si>
    <t>en espanol</t>
  </si>
  <si>
    <t>Total</t>
  </si>
  <si>
    <t>33 connections        =    0,5 %</t>
  </si>
  <si>
    <t>En détail</t>
  </si>
  <si>
    <t>% hors Fr</t>
  </si>
  <si>
    <t xml:space="preserve">      France</t>
  </si>
  <si>
    <t xml:space="preserve">      Belgique</t>
  </si>
  <si>
    <t xml:space="preserve">      Luxembourg</t>
  </si>
  <si>
    <t xml:space="preserve">      Suisse</t>
  </si>
  <si>
    <t xml:space="preserve">      Espagne</t>
  </si>
  <si>
    <t xml:space="preserve">      Royaume Uni</t>
  </si>
  <si>
    <t xml:space="preserve">      Irlande</t>
  </si>
  <si>
    <t xml:space="preserve">      Hollande</t>
  </si>
  <si>
    <t xml:space="preserve">      Allemagne</t>
  </si>
  <si>
    <t xml:space="preserve">      Italie</t>
  </si>
  <si>
    <t xml:space="preserve">      Suède</t>
  </si>
  <si>
    <t xml:space="preserve">      Finlande</t>
  </si>
  <si>
    <t xml:space="preserve">      Danemark</t>
  </si>
  <si>
    <t xml:space="preserve">      Norvège</t>
  </si>
  <si>
    <t xml:space="preserve">      Grèce</t>
  </si>
  <si>
    <t xml:space="preserve">      Hongrie</t>
  </si>
  <si>
    <t xml:space="preserve">      Portugal</t>
  </si>
  <si>
    <t xml:space="preserve">      Autriche</t>
  </si>
  <si>
    <t xml:space="preserve">      Tchéquie</t>
  </si>
  <si>
    <t xml:space="preserve">      Pologne</t>
  </si>
  <si>
    <t xml:space="preserve">      Lithuanie</t>
  </si>
  <si>
    <t xml:space="preserve">      Serbie</t>
  </si>
  <si>
    <t xml:space="preserve">      Roumanie</t>
  </si>
  <si>
    <t xml:space="preserve">      Bulgarie</t>
  </si>
  <si>
    <t xml:space="preserve">      Moldavie</t>
  </si>
  <si>
    <t xml:space="preserve">      Ukraine</t>
  </si>
  <si>
    <t xml:space="preserve">      Russia</t>
  </si>
  <si>
    <t xml:space="preserve">      Monténégro</t>
  </si>
  <si>
    <t xml:space="preserve">      Lischenstein</t>
  </si>
  <si>
    <t xml:space="preserve">      Gibraltar</t>
  </si>
  <si>
    <t xml:space="preserve">      Maroc</t>
  </si>
  <si>
    <t xml:space="preserve">      Algérie</t>
  </si>
  <si>
    <t xml:space="preserve">      Tunisie</t>
  </si>
  <si>
    <t xml:space="preserve">      Turquie</t>
  </si>
  <si>
    <t xml:space="preserve">      Liban</t>
  </si>
  <si>
    <t xml:space="preserve">      Iran</t>
  </si>
  <si>
    <t xml:space="preserve">      Pakistan</t>
  </si>
  <si>
    <t xml:space="preserve">      Arab Saoudite</t>
  </si>
  <si>
    <t xml:space="preserve">      Bahreïn</t>
  </si>
  <si>
    <t xml:space="preserve">      Emirat Unis</t>
  </si>
  <si>
    <t xml:space="preserve">      Egypte</t>
  </si>
  <si>
    <t xml:space="preserve">      Israël</t>
  </si>
  <si>
    <t xml:space="preserve">      Sénégal</t>
  </si>
  <si>
    <t xml:space="preserve">      Cote d'Ivoire</t>
  </si>
  <si>
    <t xml:space="preserve">      Togo</t>
  </si>
  <si>
    <t xml:space="preserve">      Bénin</t>
  </si>
  <si>
    <t xml:space="preserve">      Nigéria</t>
  </si>
  <si>
    <t xml:space="preserve">      Burkina Faso</t>
  </si>
  <si>
    <t xml:space="preserve">      Gabon</t>
  </si>
  <si>
    <t xml:space="preserve">      Centrafrique</t>
  </si>
  <si>
    <t xml:space="preserve">      Cameroun</t>
  </si>
  <si>
    <t xml:space="preserve">      Madagascar</t>
  </si>
  <si>
    <t xml:space="preserve">      Angola</t>
  </si>
  <si>
    <t xml:space="preserve">      South Africa</t>
  </si>
  <si>
    <t xml:space="preserve">      Réunion</t>
  </si>
  <si>
    <t xml:space="preserve">      Maurice</t>
  </si>
  <si>
    <t xml:space="preserve">      Canada</t>
  </si>
  <si>
    <t xml:space="preserve">      États-Unis</t>
  </si>
  <si>
    <t xml:space="preserve">      Mexique</t>
  </si>
  <si>
    <t xml:space="preserve">      Colombie</t>
  </si>
  <si>
    <t xml:space="preserve">      Argentine</t>
  </si>
  <si>
    <t xml:space="preserve">      Vénézuela</t>
  </si>
  <si>
    <t xml:space="preserve">      Equateur</t>
  </si>
  <si>
    <t xml:space="preserve">      Pérou</t>
  </si>
  <si>
    <t xml:space="preserve">      Uruguay</t>
  </si>
  <si>
    <t xml:space="preserve">      Chili</t>
  </si>
  <si>
    <t xml:space="preserve">      Brésil</t>
  </si>
  <si>
    <t xml:space="preserve">      Guatemala</t>
  </si>
  <si>
    <t xml:space="preserve">      El Salvador</t>
  </si>
  <si>
    <t xml:space="preserve">      Nicaragua</t>
  </si>
  <si>
    <t xml:space="preserve">      Porto Rico</t>
  </si>
  <si>
    <t xml:space="preserve">      Haïti</t>
  </si>
  <si>
    <t xml:space="preserve">      Martinique</t>
  </si>
  <si>
    <t xml:space="preserve">      Guadeloupe</t>
  </si>
  <si>
    <t xml:space="preserve">      Guyane Fr</t>
  </si>
  <si>
    <t xml:space="preserve">      India</t>
  </si>
  <si>
    <t xml:space="preserve">      Australie</t>
  </si>
  <si>
    <t xml:space="preserve">      Polinésie Fr</t>
  </si>
  <si>
    <t xml:space="preserve">      New Calédon</t>
  </si>
  <si>
    <t xml:space="preserve">      Japon</t>
  </si>
  <si>
    <t xml:space="preserve">      Corée (sud)</t>
  </si>
  <si>
    <t xml:space="preserve">      Chine</t>
  </si>
  <si>
    <t xml:space="preserve">      Hong Kong</t>
  </si>
  <si>
    <t xml:space="preserve">      Philipines</t>
  </si>
  <si>
    <t xml:space="preserve">      Thaïlande</t>
  </si>
  <si>
    <t xml:space="preserve">      Myanmar</t>
  </si>
  <si>
    <t xml:space="preserve">      Malaisie</t>
  </si>
  <si>
    <t xml:space="preserve">      Autres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</si>
</sst>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0"/>
  </numFmts>
  <fonts count="44">
    <font>
      <sz val="10"/>
      <name val="Arial"/>
      <family val="2"/>
    </font>
    <font>
      <sz val="10.5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 Narrow"/>
      <family val="2"/>
    </font>
    <font>
      <b/>
      <sz val="12"/>
      <color indexed="40"/>
      <name val="Arial"/>
      <family val="2"/>
    </font>
    <font>
      <sz val="10"/>
      <color indexed="18"/>
      <name val="Arial"/>
      <family val="2"/>
    </font>
    <font>
      <b/>
      <sz val="12"/>
      <color indexed="47"/>
      <name val="Arial"/>
      <family val="2"/>
    </font>
    <font>
      <sz val="7"/>
      <color indexed="40"/>
      <name val="Arial Narrow"/>
      <family val="2"/>
    </font>
    <font>
      <sz val="10.5"/>
      <color indexed="40"/>
      <name val="Times New Roman"/>
      <family val="1"/>
    </font>
    <font>
      <b/>
      <sz val="8"/>
      <color indexed="47"/>
      <name val="Arial"/>
      <family val="2"/>
    </font>
    <font>
      <b/>
      <sz val="10"/>
      <name val="Arial"/>
      <family val="2"/>
    </font>
    <font>
      <sz val="10"/>
      <color indexed="40"/>
      <name val="Arial Narrow"/>
      <family val="2"/>
    </font>
    <font>
      <b/>
      <sz val="10.5"/>
      <color indexed="43"/>
      <name val="Arial"/>
      <family val="2"/>
    </font>
    <font>
      <sz val="8"/>
      <color indexed="13"/>
      <name val="Arial"/>
      <family val="2"/>
    </font>
    <font>
      <b/>
      <sz val="7"/>
      <color indexed="47"/>
      <name val="Arial"/>
      <family val="2"/>
    </font>
    <font>
      <sz val="10"/>
      <color indexed="8"/>
      <name val="Times New Roman"/>
      <family val="1"/>
    </font>
    <font>
      <sz val="10"/>
      <color indexed="43"/>
      <name val="Arial Narrow"/>
      <family val="2"/>
    </font>
    <font>
      <sz val="8"/>
      <color indexed="43"/>
      <name val="Arial Narrow"/>
      <family val="2"/>
    </font>
    <font>
      <b/>
      <sz val="10"/>
      <color indexed="43"/>
      <name val="Arial Narrow"/>
      <family val="2"/>
    </font>
    <font>
      <sz val="8"/>
      <color indexed="47"/>
      <name val="Arial"/>
      <family val="2"/>
    </font>
    <font>
      <b/>
      <sz val="10.5"/>
      <color indexed="26"/>
      <name val="Arial"/>
      <family val="2"/>
    </font>
    <font>
      <b/>
      <sz val="9"/>
      <color indexed="43"/>
      <name val="Arial"/>
      <family val="2"/>
    </font>
    <font>
      <i/>
      <sz val="9"/>
      <color indexed="47"/>
      <name val="Arial"/>
      <family val="2"/>
    </font>
    <font>
      <b/>
      <sz val="8"/>
      <color indexed="26"/>
      <name val="Arial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sz val="7"/>
      <color indexed="40"/>
      <name val="Arial"/>
      <family val="2"/>
    </font>
    <font>
      <sz val="9"/>
      <color indexed="26"/>
      <name val="Arial"/>
      <family val="2"/>
    </font>
    <font>
      <sz val="10.5"/>
      <color indexed="15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b/>
      <sz val="8"/>
      <color indexed="13"/>
      <name val="Arial"/>
      <family val="2"/>
    </font>
    <font>
      <b/>
      <sz val="11"/>
      <color indexed="40"/>
      <name val="Arial"/>
      <family val="2"/>
    </font>
    <font>
      <b/>
      <sz val="6"/>
      <color indexed="44"/>
      <name val="Arial"/>
      <family val="2"/>
    </font>
    <font>
      <b/>
      <sz val="12"/>
      <color indexed="44"/>
      <name val="Arial"/>
      <family val="2"/>
    </font>
    <font>
      <b/>
      <sz val="8"/>
      <color indexed="8"/>
      <name val="Arial"/>
      <family val="2"/>
    </font>
    <font>
      <sz val="12"/>
      <color indexed="40"/>
      <name val="Times New Roman"/>
      <family val="1"/>
    </font>
    <font>
      <b/>
      <sz val="10.5"/>
      <color indexed="44"/>
      <name val="Arial"/>
      <family val="2"/>
    </font>
    <font>
      <sz val="13"/>
      <color indexed="11"/>
      <name val="Arial"/>
      <family val="2"/>
    </font>
    <font>
      <sz val="8"/>
      <color indexed="11"/>
      <name val="Arial"/>
      <family val="2"/>
    </font>
    <font>
      <sz val="13"/>
      <color indexed="1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0" fillId="4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2" fillId="5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6" fillId="3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7" fillId="6" borderId="0" xfId="0" applyNumberFormat="1" applyFont="1" applyFill="1" applyAlignment="1">
      <alignment horizontal="center"/>
    </xf>
    <xf numFmtId="164" fontId="8" fillId="5" borderId="0" xfId="0" applyFont="1" applyFill="1" applyAlignment="1">
      <alignment horizontal="right"/>
    </xf>
    <xf numFmtId="164" fontId="1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2" fillId="5" borderId="0" xfId="0" applyFont="1" applyFill="1" applyAlignment="1">
      <alignment horizontal="right"/>
    </xf>
    <xf numFmtId="164" fontId="2" fillId="5" borderId="0" xfId="0" applyNumberFormat="1" applyFont="1" applyFill="1" applyAlignment="1">
      <alignment/>
    </xf>
    <xf numFmtId="164" fontId="13" fillId="6" borderId="0" xfId="0" applyFont="1" applyFill="1" applyAlignment="1">
      <alignment/>
    </xf>
    <xf numFmtId="164" fontId="13" fillId="3" borderId="0" xfId="0" applyFont="1" applyFill="1" applyAlignment="1">
      <alignment/>
    </xf>
    <xf numFmtId="165" fontId="13" fillId="6" borderId="0" xfId="0" applyNumberFormat="1" applyFont="1" applyFill="1" applyAlignment="1">
      <alignment/>
    </xf>
    <xf numFmtId="165" fontId="15" fillId="6" borderId="0" xfId="0" applyNumberFormat="1" applyFont="1" applyFill="1" applyAlignment="1">
      <alignment horizontal="center"/>
    </xf>
    <xf numFmtId="164" fontId="16" fillId="4" borderId="0" xfId="0" applyFont="1" applyFill="1" applyAlignment="1">
      <alignment horizontal="center"/>
    </xf>
    <xf numFmtId="166" fontId="17" fillId="5" borderId="0" xfId="0" applyNumberFormat="1" applyFont="1" applyFill="1" applyAlignment="1">
      <alignment/>
    </xf>
    <xf numFmtId="164" fontId="18" fillId="3" borderId="0" xfId="0" applyFont="1" applyFill="1" applyAlignment="1">
      <alignment horizontal="center" vertical="center"/>
    </xf>
    <xf numFmtId="165" fontId="13" fillId="6" borderId="0" xfId="0" applyNumberFormat="1" applyFont="1" applyFill="1" applyAlignment="1">
      <alignment horizontal="right"/>
    </xf>
    <xf numFmtId="166" fontId="19" fillId="5" borderId="0" xfId="0" applyNumberFormat="1" applyFont="1" applyFill="1" applyAlignment="1">
      <alignment horizontal="right"/>
    </xf>
    <xf numFmtId="165" fontId="20" fillId="6" borderId="0" xfId="0" applyNumberFormat="1" applyFont="1" applyFill="1" applyAlignment="1">
      <alignment/>
    </xf>
    <xf numFmtId="166" fontId="19" fillId="5" borderId="0" xfId="0" applyNumberFormat="1" applyFont="1" applyFill="1" applyAlignment="1">
      <alignment/>
    </xf>
    <xf numFmtId="164" fontId="13" fillId="3" borderId="0" xfId="0" applyFont="1" applyFill="1" applyAlignment="1">
      <alignment horizontal="center" vertical="center"/>
    </xf>
    <xf numFmtId="165" fontId="20" fillId="6" borderId="0" xfId="0" applyNumberFormat="1" applyFont="1" applyFill="1" applyAlignment="1">
      <alignment horizontal="right"/>
    </xf>
    <xf numFmtId="164" fontId="21" fillId="6" borderId="0" xfId="0" applyFont="1" applyFill="1" applyAlignment="1">
      <alignment/>
    </xf>
    <xf numFmtId="164" fontId="22" fillId="6" borderId="0" xfId="0" applyFont="1" applyFill="1" applyAlignment="1">
      <alignment/>
    </xf>
    <xf numFmtId="164" fontId="21" fillId="7" borderId="0" xfId="0" applyFont="1" applyFill="1" applyAlignment="1">
      <alignment/>
    </xf>
    <xf numFmtId="164" fontId="21" fillId="3" borderId="0" xfId="0" applyFont="1" applyFill="1" applyAlignment="1">
      <alignment horizontal="center" vertical="center"/>
    </xf>
    <xf numFmtId="165" fontId="21" fillId="7" borderId="0" xfId="0" applyNumberFormat="1" applyFont="1" applyFill="1" applyAlignment="1">
      <alignment horizontal="right"/>
    </xf>
    <xf numFmtId="165" fontId="24" fillId="7" borderId="0" xfId="0" applyNumberFormat="1" applyFont="1" applyFill="1" applyAlignment="1">
      <alignment horizontal="right"/>
    </xf>
    <xf numFmtId="166" fontId="25" fillId="5" borderId="0" xfId="0" applyNumberFormat="1" applyFont="1" applyFill="1" applyAlignment="1">
      <alignment horizontal="right"/>
    </xf>
    <xf numFmtId="166" fontId="26" fillId="5" borderId="0" xfId="0" applyNumberFormat="1" applyFont="1" applyFill="1" applyAlignment="1">
      <alignment horizontal="right"/>
    </xf>
    <xf numFmtId="164" fontId="27" fillId="5" borderId="0" xfId="0" applyFont="1" applyFill="1" applyAlignment="1">
      <alignment horizontal="center"/>
    </xf>
    <xf numFmtId="165" fontId="28" fillId="7" borderId="0" xfId="0" applyNumberFormat="1" applyFont="1" applyFill="1" applyAlignment="1">
      <alignment horizontal="right"/>
    </xf>
    <xf numFmtId="164" fontId="29" fillId="6" borderId="0" xfId="0" applyFont="1" applyFill="1" applyAlignment="1">
      <alignment/>
    </xf>
    <xf numFmtId="164" fontId="30" fillId="3" borderId="0" xfId="0" applyFont="1" applyFill="1" applyAlignment="1">
      <alignment horizontal="center" vertical="center"/>
    </xf>
    <xf numFmtId="165" fontId="31" fillId="6" borderId="0" xfId="0" applyNumberFormat="1" applyFont="1" applyFill="1" applyAlignment="1">
      <alignment horizontal="right"/>
    </xf>
    <xf numFmtId="165" fontId="32" fillId="6" borderId="0" xfId="0" applyNumberFormat="1" applyFont="1" applyFill="1" applyAlignment="1">
      <alignment horizontal="right"/>
    </xf>
    <xf numFmtId="164" fontId="33" fillId="2" borderId="0" xfId="0" applyFont="1" applyFill="1" applyAlignment="1">
      <alignment horizontal="center"/>
    </xf>
    <xf numFmtId="165" fontId="34" fillId="6" borderId="0" xfId="0" applyNumberFormat="1" applyFont="1" applyFill="1" applyAlignment="1">
      <alignment horizontal="center"/>
    </xf>
    <xf numFmtId="164" fontId="0" fillId="8" borderId="0" xfId="0" applyFill="1" applyAlignment="1">
      <alignment horizontal="center" vertical="center"/>
    </xf>
    <xf numFmtId="165" fontId="35" fillId="2" borderId="0" xfId="0" applyNumberFormat="1" applyFont="1" applyFill="1" applyAlignment="1">
      <alignment horizontal="right"/>
    </xf>
    <xf numFmtId="165" fontId="36" fillId="2" borderId="0" xfId="0" applyNumberFormat="1" applyFont="1" applyFill="1" applyAlignment="1">
      <alignment horizontal="right"/>
    </xf>
    <xf numFmtId="165" fontId="37" fillId="2" borderId="0" xfId="0" applyNumberFormat="1" applyFont="1" applyFill="1" applyAlignment="1">
      <alignment horizontal="right"/>
    </xf>
    <xf numFmtId="165" fontId="38" fillId="2" borderId="0" xfId="0" applyNumberFormat="1" applyFont="1" applyFill="1" applyAlignment="1">
      <alignment/>
    </xf>
    <xf numFmtId="165" fontId="38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D65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1D65B"/>
                </a:solidFill>
                <a:latin typeface="Arial"/>
                <a:ea typeface="Arial"/>
                <a:cs typeface="Arial"/>
              </a:rPr>
              <a:t>Connections Hors Métropole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1D65B"/>
                  </a:solidFill>
                </c14:spPr>
              </c14:invertSolidFillFmt>
            </c:ext>
          </c:extLst>
          <c:cat>
            <c:strRef>
              <c:f>Feuille1!$A$4:$A$26</c:f>
              <c:strCache/>
            </c:strRef>
          </c:cat>
          <c:val>
            <c:numRef>
              <c:f>Feuille1!$F$4:$F$26</c:f>
              <c:numCache/>
            </c:numRef>
          </c:val>
        </c:ser>
        <c:gapWidth val="100"/>
        <c:axId val="44013314"/>
        <c:axId val="60575507"/>
      </c:barChart>
      <c:catAx>
        <c:axId val="44013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31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Visites hors F B Ca USA CH 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1D65B"/>
                  </a:solidFill>
                </c14:spPr>
              </c14:invertSolidFillFmt>
            </c:ext>
          </c:extLst>
          <c:cat>
            <c:strRef>
              <c:f>(Feuille1!$A$36,Feuille1!$A$39:$A$91,Feuille1!$A$94:$A$122,Feuille1!$A$124)</c:f>
              <c:strCache/>
            </c:strRef>
          </c:cat>
          <c:val>
            <c:numRef>
              <c:f>(Feuille1!$F$36,Feuille1!$F$39:$F$91,Feuille1!$F$94:$F$122,Feuille1!$F$124)</c:f>
              <c:numCache/>
            </c:numRef>
          </c:val>
        </c:ser>
        <c:gapWidth val="100"/>
        <c:axId val="8308652"/>
        <c:axId val="7669005"/>
      </c:barChart>
      <c:catAx>
        <c:axId val="830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connexions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png" /><Relationship Id="rId58" Type="http://schemas.openxmlformats.org/officeDocument/2006/relationships/image" Target="../media/image58.jpe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jpe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jpe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jpe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chart" Target="/xl/charts/chart1.xml" /><Relationship Id="rId8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190500</xdr:rowOff>
    </xdr:from>
    <xdr:to>
      <xdr:col>0</xdr:col>
      <xdr:colOff>219075</xdr:colOff>
      <xdr:row>33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219075</xdr:colOff>
      <xdr:row>34</xdr:row>
      <xdr:rowOff>123825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4357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209550</xdr:colOff>
      <xdr:row>52</xdr:row>
      <xdr:rowOff>123825</xdr:rowOff>
    </xdr:to>
    <xdr:pic>
      <xdr:nvPicPr>
        <xdr:cNvPr id="3" name="Images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172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64</xdr:row>
      <xdr:rowOff>47625</xdr:rowOff>
    </xdr:from>
    <xdr:to>
      <xdr:col>0</xdr:col>
      <xdr:colOff>200025</xdr:colOff>
      <xdr:row>64</xdr:row>
      <xdr:rowOff>152400</xdr:rowOff>
    </xdr:to>
    <xdr:pic>
      <xdr:nvPicPr>
        <xdr:cNvPr id="4" name="Images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1496675"/>
          <a:ext cx="1905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47625</xdr:rowOff>
    </xdr:from>
    <xdr:to>
      <xdr:col>0</xdr:col>
      <xdr:colOff>209550</xdr:colOff>
      <xdr:row>65</xdr:row>
      <xdr:rowOff>161925</xdr:rowOff>
    </xdr:to>
    <xdr:pic>
      <xdr:nvPicPr>
        <xdr:cNvPr id="5" name="Images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687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38100</xdr:rowOff>
    </xdr:from>
    <xdr:to>
      <xdr:col>0</xdr:col>
      <xdr:colOff>219075</xdr:colOff>
      <xdr:row>67</xdr:row>
      <xdr:rowOff>161925</xdr:rowOff>
    </xdr:to>
    <xdr:pic>
      <xdr:nvPicPr>
        <xdr:cNvPr id="6" name="Images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058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38100</xdr:rowOff>
    </xdr:from>
    <xdr:to>
      <xdr:col>0</xdr:col>
      <xdr:colOff>209550</xdr:colOff>
      <xdr:row>72</xdr:row>
      <xdr:rowOff>142875</xdr:rowOff>
    </xdr:to>
    <xdr:pic>
      <xdr:nvPicPr>
        <xdr:cNvPr id="7" name="Images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01115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19050</xdr:rowOff>
    </xdr:from>
    <xdr:to>
      <xdr:col>0</xdr:col>
      <xdr:colOff>209550</xdr:colOff>
      <xdr:row>76</xdr:row>
      <xdr:rowOff>114300</xdr:rowOff>
    </xdr:to>
    <xdr:pic>
      <xdr:nvPicPr>
        <xdr:cNvPr id="8" name="Images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754100"/>
          <a:ext cx="2095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19050</xdr:rowOff>
    </xdr:from>
    <xdr:to>
      <xdr:col>0</xdr:col>
      <xdr:colOff>209550</xdr:colOff>
      <xdr:row>91</xdr:row>
      <xdr:rowOff>133350</xdr:rowOff>
    </xdr:to>
    <xdr:pic>
      <xdr:nvPicPr>
        <xdr:cNvPr id="9" name="Images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611600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19050</xdr:rowOff>
    </xdr:from>
    <xdr:to>
      <xdr:col>0</xdr:col>
      <xdr:colOff>209550</xdr:colOff>
      <xdr:row>92</xdr:row>
      <xdr:rowOff>142875</xdr:rowOff>
    </xdr:to>
    <xdr:pic>
      <xdr:nvPicPr>
        <xdr:cNvPr id="10" name="Images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802100"/>
          <a:ext cx="200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19050</xdr:rowOff>
    </xdr:from>
    <xdr:to>
      <xdr:col>0</xdr:col>
      <xdr:colOff>209550</xdr:colOff>
      <xdr:row>111</xdr:row>
      <xdr:rowOff>133350</xdr:rowOff>
    </xdr:to>
    <xdr:pic>
      <xdr:nvPicPr>
        <xdr:cNvPr id="11" name="Images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042160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113</xdr:row>
      <xdr:rowOff>9525</xdr:rowOff>
    </xdr:from>
    <xdr:to>
      <xdr:col>0</xdr:col>
      <xdr:colOff>219075</xdr:colOff>
      <xdr:row>113</xdr:row>
      <xdr:rowOff>114300</xdr:rowOff>
    </xdr:to>
    <xdr:pic>
      <xdr:nvPicPr>
        <xdr:cNvPr id="12" name="Images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79307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9525</xdr:rowOff>
    </xdr:from>
    <xdr:to>
      <xdr:col>0</xdr:col>
      <xdr:colOff>209550</xdr:colOff>
      <xdr:row>119</xdr:row>
      <xdr:rowOff>123825</xdr:rowOff>
    </xdr:to>
    <xdr:pic>
      <xdr:nvPicPr>
        <xdr:cNvPr id="13" name="Images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1936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38100</xdr:rowOff>
    </xdr:from>
    <xdr:to>
      <xdr:col>0</xdr:col>
      <xdr:colOff>219075</xdr:colOff>
      <xdr:row>71</xdr:row>
      <xdr:rowOff>152400</xdr:rowOff>
    </xdr:to>
    <xdr:pic>
      <xdr:nvPicPr>
        <xdr:cNvPr id="14" name="Images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82065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219075</xdr:colOff>
      <xdr:row>43</xdr:row>
      <xdr:rowOff>133350</xdr:rowOff>
    </xdr:to>
    <xdr:pic>
      <xdr:nvPicPr>
        <xdr:cNvPr id="15" name="Images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458075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91</xdr:row>
      <xdr:rowOff>28575</xdr:rowOff>
    </xdr:from>
    <xdr:to>
      <xdr:col>1</xdr:col>
      <xdr:colOff>200025</xdr:colOff>
      <xdr:row>91</xdr:row>
      <xdr:rowOff>114300</xdr:rowOff>
    </xdr:to>
    <xdr:pic>
      <xdr:nvPicPr>
        <xdr:cNvPr id="16" name="Images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16621125"/>
          <a:ext cx="1714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28575</xdr:rowOff>
    </xdr:from>
    <xdr:to>
      <xdr:col>1</xdr:col>
      <xdr:colOff>180975</xdr:colOff>
      <xdr:row>52</xdr:row>
      <xdr:rowOff>114300</xdr:rowOff>
    </xdr:to>
    <xdr:pic>
      <xdr:nvPicPr>
        <xdr:cNvPr id="17" name="Images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9191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190500</xdr:colOff>
      <xdr:row>65</xdr:row>
      <xdr:rowOff>152400</xdr:rowOff>
    </xdr:to>
    <xdr:pic>
      <xdr:nvPicPr>
        <xdr:cNvPr id="18" name="Images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1169670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67</xdr:row>
      <xdr:rowOff>47625</xdr:rowOff>
    </xdr:from>
    <xdr:to>
      <xdr:col>1</xdr:col>
      <xdr:colOff>190500</xdr:colOff>
      <xdr:row>67</xdr:row>
      <xdr:rowOff>133350</xdr:rowOff>
    </xdr:to>
    <xdr:pic>
      <xdr:nvPicPr>
        <xdr:cNvPr id="19" name="Images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1206817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72</xdr:row>
      <xdr:rowOff>47625</xdr:rowOff>
    </xdr:from>
    <xdr:to>
      <xdr:col>1</xdr:col>
      <xdr:colOff>200025</xdr:colOff>
      <xdr:row>72</xdr:row>
      <xdr:rowOff>133350</xdr:rowOff>
    </xdr:to>
    <xdr:pic>
      <xdr:nvPicPr>
        <xdr:cNvPr id="20" name="Images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302067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92</xdr:row>
      <xdr:rowOff>38100</xdr:rowOff>
    </xdr:from>
    <xdr:to>
      <xdr:col>1</xdr:col>
      <xdr:colOff>200025</xdr:colOff>
      <xdr:row>92</xdr:row>
      <xdr:rowOff>133350</xdr:rowOff>
    </xdr:to>
    <xdr:pic>
      <xdr:nvPicPr>
        <xdr:cNvPr id="21" name="Images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16821150"/>
          <a:ext cx="1714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111</xdr:row>
      <xdr:rowOff>19050</xdr:rowOff>
    </xdr:from>
    <xdr:to>
      <xdr:col>1</xdr:col>
      <xdr:colOff>190500</xdr:colOff>
      <xdr:row>111</xdr:row>
      <xdr:rowOff>104775</xdr:rowOff>
    </xdr:to>
    <xdr:pic>
      <xdr:nvPicPr>
        <xdr:cNvPr id="22" name="Images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4425" y="204216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119</xdr:row>
      <xdr:rowOff>19050</xdr:rowOff>
    </xdr:from>
    <xdr:to>
      <xdr:col>1</xdr:col>
      <xdr:colOff>190500</xdr:colOff>
      <xdr:row>119</xdr:row>
      <xdr:rowOff>114300</xdr:rowOff>
    </xdr:to>
    <xdr:pic>
      <xdr:nvPicPr>
        <xdr:cNvPr id="23" name="Images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21945600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123</xdr:row>
      <xdr:rowOff>28575</xdr:rowOff>
    </xdr:from>
    <xdr:to>
      <xdr:col>1</xdr:col>
      <xdr:colOff>200025</xdr:colOff>
      <xdr:row>123</xdr:row>
      <xdr:rowOff>95250</xdr:rowOff>
    </xdr:to>
    <xdr:pic>
      <xdr:nvPicPr>
        <xdr:cNvPr id="24" name="Images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14425" y="22717125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71</xdr:row>
      <xdr:rowOff>38100</xdr:rowOff>
    </xdr:from>
    <xdr:to>
      <xdr:col>1</xdr:col>
      <xdr:colOff>190500</xdr:colOff>
      <xdr:row>71</xdr:row>
      <xdr:rowOff>133350</xdr:rowOff>
    </xdr:to>
    <xdr:pic>
      <xdr:nvPicPr>
        <xdr:cNvPr id="25" name="Images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3950" y="1282065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43</xdr:row>
      <xdr:rowOff>28575</xdr:rowOff>
    </xdr:from>
    <xdr:to>
      <xdr:col>1</xdr:col>
      <xdr:colOff>171450</xdr:colOff>
      <xdr:row>43</xdr:row>
      <xdr:rowOff>114300</xdr:rowOff>
    </xdr:to>
    <xdr:pic>
      <xdr:nvPicPr>
        <xdr:cNvPr id="26" name="Images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3950" y="7477125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190500</xdr:colOff>
      <xdr:row>33</xdr:row>
      <xdr:rowOff>104775</xdr:rowOff>
    </xdr:to>
    <xdr:pic>
      <xdr:nvPicPr>
        <xdr:cNvPr id="27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5721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34</xdr:row>
      <xdr:rowOff>19050</xdr:rowOff>
    </xdr:from>
    <xdr:to>
      <xdr:col>1</xdr:col>
      <xdr:colOff>190500</xdr:colOff>
      <xdr:row>34</xdr:row>
      <xdr:rowOff>104775</xdr:rowOff>
    </xdr:to>
    <xdr:pic>
      <xdr:nvPicPr>
        <xdr:cNvPr id="28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7531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64</xdr:row>
      <xdr:rowOff>57150</xdr:rowOff>
    </xdr:from>
    <xdr:to>
      <xdr:col>1</xdr:col>
      <xdr:colOff>190500</xdr:colOff>
      <xdr:row>64</xdr:row>
      <xdr:rowOff>142875</xdr:rowOff>
    </xdr:to>
    <xdr:pic>
      <xdr:nvPicPr>
        <xdr:cNvPr id="29" name="Images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5062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75</xdr:row>
      <xdr:rowOff>28575</xdr:rowOff>
    </xdr:from>
    <xdr:to>
      <xdr:col>1</xdr:col>
      <xdr:colOff>190500</xdr:colOff>
      <xdr:row>75</xdr:row>
      <xdr:rowOff>104775</xdr:rowOff>
    </xdr:to>
    <xdr:pic>
      <xdr:nvPicPr>
        <xdr:cNvPr id="30" name="Images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3950" y="135731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19050</xdr:rowOff>
    </xdr:from>
    <xdr:to>
      <xdr:col>0</xdr:col>
      <xdr:colOff>219075</xdr:colOff>
      <xdr:row>75</xdr:row>
      <xdr:rowOff>133350</xdr:rowOff>
    </xdr:to>
    <xdr:pic>
      <xdr:nvPicPr>
        <xdr:cNvPr id="31" name="Images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563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76</xdr:row>
      <xdr:rowOff>47625</xdr:rowOff>
    </xdr:from>
    <xdr:to>
      <xdr:col>1</xdr:col>
      <xdr:colOff>190500</xdr:colOff>
      <xdr:row>76</xdr:row>
      <xdr:rowOff>114300</xdr:rowOff>
    </xdr:to>
    <xdr:pic>
      <xdr:nvPicPr>
        <xdr:cNvPr id="32" name="Images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1378267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7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19050</xdr:rowOff>
    </xdr:from>
    <xdr:to>
      <xdr:col>0</xdr:col>
      <xdr:colOff>219075</xdr:colOff>
      <xdr:row>107</xdr:row>
      <xdr:rowOff>133350</xdr:rowOff>
    </xdr:to>
    <xdr:pic>
      <xdr:nvPicPr>
        <xdr:cNvPr id="3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596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19050</xdr:rowOff>
    </xdr:from>
    <xdr:to>
      <xdr:col>0</xdr:col>
      <xdr:colOff>200025</xdr:colOff>
      <xdr:row>123</xdr:row>
      <xdr:rowOff>133350</xdr:rowOff>
    </xdr:to>
    <xdr:pic>
      <xdr:nvPicPr>
        <xdr:cNvPr id="34" name="Images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2707600"/>
          <a:ext cx="2000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4400" cmpd="sng">
          <a:solidFill>
            <a:srgbClr val="83CA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38100</xdr:rowOff>
    </xdr:from>
    <xdr:to>
      <xdr:col>0</xdr:col>
      <xdr:colOff>209550</xdr:colOff>
      <xdr:row>81</xdr:row>
      <xdr:rowOff>142875</xdr:rowOff>
    </xdr:to>
    <xdr:pic>
      <xdr:nvPicPr>
        <xdr:cNvPr id="35" name="Images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4725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81</xdr:row>
      <xdr:rowOff>47625</xdr:rowOff>
    </xdr:from>
    <xdr:to>
      <xdr:col>1</xdr:col>
      <xdr:colOff>190500</xdr:colOff>
      <xdr:row>81</xdr:row>
      <xdr:rowOff>133350</xdr:rowOff>
    </xdr:to>
    <xdr:pic>
      <xdr:nvPicPr>
        <xdr:cNvPr id="36" name="Images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14425" y="1473517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9525</xdr:rowOff>
    </xdr:from>
    <xdr:to>
      <xdr:col>0</xdr:col>
      <xdr:colOff>219075</xdr:colOff>
      <xdr:row>116</xdr:row>
      <xdr:rowOff>123825</xdr:rowOff>
    </xdr:to>
    <xdr:pic>
      <xdr:nvPicPr>
        <xdr:cNvPr id="37" name="Images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364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116</xdr:row>
      <xdr:rowOff>28575</xdr:rowOff>
    </xdr:from>
    <xdr:to>
      <xdr:col>1</xdr:col>
      <xdr:colOff>190500</xdr:colOff>
      <xdr:row>116</xdr:row>
      <xdr:rowOff>114300</xdr:rowOff>
    </xdr:to>
    <xdr:pic>
      <xdr:nvPicPr>
        <xdr:cNvPr id="38" name="Images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14425" y="2138362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84</xdr:row>
      <xdr:rowOff>47625</xdr:rowOff>
    </xdr:from>
    <xdr:to>
      <xdr:col>1</xdr:col>
      <xdr:colOff>171450</xdr:colOff>
      <xdr:row>84</xdr:row>
      <xdr:rowOff>104775</xdr:rowOff>
    </xdr:to>
    <xdr:pic>
      <xdr:nvPicPr>
        <xdr:cNvPr id="39" name="Images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23950" y="15306675"/>
          <a:ext cx="1428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28575</xdr:rowOff>
    </xdr:from>
    <xdr:to>
      <xdr:col>0</xdr:col>
      <xdr:colOff>209550</xdr:colOff>
      <xdr:row>84</xdr:row>
      <xdr:rowOff>142875</xdr:rowOff>
    </xdr:to>
    <xdr:pic>
      <xdr:nvPicPr>
        <xdr:cNvPr id="40" name="Images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287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219075</xdr:colOff>
      <xdr:row>37</xdr:row>
      <xdr:rowOff>114300</xdr:rowOff>
    </xdr:to>
    <xdr:pic>
      <xdr:nvPicPr>
        <xdr:cNvPr id="41" name="Images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30555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37</xdr:row>
      <xdr:rowOff>19050</xdr:rowOff>
    </xdr:from>
    <xdr:to>
      <xdr:col>1</xdr:col>
      <xdr:colOff>180975</xdr:colOff>
      <xdr:row>37</xdr:row>
      <xdr:rowOff>114300</xdr:rowOff>
    </xdr:to>
    <xdr:pic>
      <xdr:nvPicPr>
        <xdr:cNvPr id="42" name="Images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23950" y="632460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19050</xdr:rowOff>
    </xdr:from>
    <xdr:to>
      <xdr:col>0</xdr:col>
      <xdr:colOff>209550</xdr:colOff>
      <xdr:row>108</xdr:row>
      <xdr:rowOff>133350</xdr:rowOff>
    </xdr:to>
    <xdr:pic>
      <xdr:nvPicPr>
        <xdr:cNvPr id="4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50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209550</xdr:colOff>
      <xdr:row>109</xdr:row>
      <xdr:rowOff>142875</xdr:rowOff>
    </xdr:to>
    <xdr:pic>
      <xdr:nvPicPr>
        <xdr:cNvPr id="44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50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219075</xdr:colOff>
      <xdr:row>45</xdr:row>
      <xdr:rowOff>133350</xdr:rowOff>
    </xdr:to>
    <xdr:pic>
      <xdr:nvPicPr>
        <xdr:cNvPr id="45" name="Images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78486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45</xdr:row>
      <xdr:rowOff>28575</xdr:rowOff>
    </xdr:from>
    <xdr:to>
      <xdr:col>1</xdr:col>
      <xdr:colOff>180975</xdr:colOff>
      <xdr:row>45</xdr:row>
      <xdr:rowOff>104775</xdr:rowOff>
    </xdr:to>
    <xdr:pic>
      <xdr:nvPicPr>
        <xdr:cNvPr id="46" name="Images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23950" y="78581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28575</xdr:rowOff>
    </xdr:from>
    <xdr:to>
      <xdr:col>0</xdr:col>
      <xdr:colOff>219075</xdr:colOff>
      <xdr:row>87</xdr:row>
      <xdr:rowOff>142875</xdr:rowOff>
    </xdr:to>
    <xdr:pic>
      <xdr:nvPicPr>
        <xdr:cNvPr id="47" name="Images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585912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87</xdr:row>
      <xdr:rowOff>47625</xdr:rowOff>
    </xdr:from>
    <xdr:to>
      <xdr:col>1</xdr:col>
      <xdr:colOff>190500</xdr:colOff>
      <xdr:row>87</xdr:row>
      <xdr:rowOff>133350</xdr:rowOff>
    </xdr:to>
    <xdr:pic>
      <xdr:nvPicPr>
        <xdr:cNvPr id="48" name="Images 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14425" y="1587817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219075</xdr:colOff>
      <xdr:row>38</xdr:row>
      <xdr:rowOff>123825</xdr:rowOff>
    </xdr:to>
    <xdr:pic>
      <xdr:nvPicPr>
        <xdr:cNvPr id="49" name="Images 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49605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38</xdr:row>
      <xdr:rowOff>9525</xdr:rowOff>
    </xdr:from>
    <xdr:to>
      <xdr:col>1</xdr:col>
      <xdr:colOff>190500</xdr:colOff>
      <xdr:row>38</xdr:row>
      <xdr:rowOff>95250</xdr:rowOff>
    </xdr:to>
    <xdr:pic>
      <xdr:nvPicPr>
        <xdr:cNvPr id="50" name="Images 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14425" y="650557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51</xdr:row>
      <xdr:rowOff>28575</xdr:rowOff>
    </xdr:from>
    <xdr:to>
      <xdr:col>1</xdr:col>
      <xdr:colOff>190500</xdr:colOff>
      <xdr:row>51</xdr:row>
      <xdr:rowOff>114300</xdr:rowOff>
    </xdr:to>
    <xdr:pic>
      <xdr:nvPicPr>
        <xdr:cNvPr id="51" name="Images 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14425" y="90011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209550</xdr:colOff>
      <xdr:row>51</xdr:row>
      <xdr:rowOff>133350</xdr:rowOff>
    </xdr:to>
    <xdr:pic>
      <xdr:nvPicPr>
        <xdr:cNvPr id="52" name="Images 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8982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88</xdr:row>
      <xdr:rowOff>38100</xdr:rowOff>
    </xdr:from>
    <xdr:to>
      <xdr:col>1</xdr:col>
      <xdr:colOff>190500</xdr:colOff>
      <xdr:row>88</xdr:row>
      <xdr:rowOff>114300</xdr:rowOff>
    </xdr:to>
    <xdr:pic>
      <xdr:nvPicPr>
        <xdr:cNvPr id="5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6059150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28575</xdr:rowOff>
    </xdr:from>
    <xdr:to>
      <xdr:col>0</xdr:col>
      <xdr:colOff>219075</xdr:colOff>
      <xdr:row>88</xdr:row>
      <xdr:rowOff>133350</xdr:rowOff>
    </xdr:to>
    <xdr:pic>
      <xdr:nvPicPr>
        <xdr:cNvPr id="54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49625"/>
          <a:ext cx="219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209550</xdr:colOff>
      <xdr:row>66</xdr:row>
      <xdr:rowOff>152400</xdr:rowOff>
    </xdr:to>
    <xdr:pic>
      <xdr:nvPicPr>
        <xdr:cNvPr id="55" name="Images 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1868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66</xdr:row>
      <xdr:rowOff>57150</xdr:rowOff>
    </xdr:from>
    <xdr:to>
      <xdr:col>1</xdr:col>
      <xdr:colOff>190500</xdr:colOff>
      <xdr:row>66</xdr:row>
      <xdr:rowOff>142875</xdr:rowOff>
    </xdr:to>
    <xdr:pic>
      <xdr:nvPicPr>
        <xdr:cNvPr id="56" name="Images 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14425" y="118872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19050</xdr:rowOff>
    </xdr:from>
    <xdr:to>
      <xdr:col>0</xdr:col>
      <xdr:colOff>209550</xdr:colOff>
      <xdr:row>98</xdr:row>
      <xdr:rowOff>133350</xdr:rowOff>
    </xdr:to>
    <xdr:pic>
      <xdr:nvPicPr>
        <xdr:cNvPr id="57" name="Images 4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7945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98</xdr:row>
      <xdr:rowOff>28575</xdr:rowOff>
    </xdr:from>
    <xdr:to>
      <xdr:col>1</xdr:col>
      <xdr:colOff>190500</xdr:colOff>
      <xdr:row>98</xdr:row>
      <xdr:rowOff>114300</xdr:rowOff>
    </xdr:to>
    <xdr:pic>
      <xdr:nvPicPr>
        <xdr:cNvPr id="58" name="Images 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14425" y="179546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38100</xdr:rowOff>
    </xdr:from>
    <xdr:to>
      <xdr:col>0</xdr:col>
      <xdr:colOff>219075</xdr:colOff>
      <xdr:row>68</xdr:row>
      <xdr:rowOff>142875</xdr:rowOff>
    </xdr:to>
    <xdr:pic>
      <xdr:nvPicPr>
        <xdr:cNvPr id="59" name="Images 4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224915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68</xdr:row>
      <xdr:rowOff>47625</xdr:rowOff>
    </xdr:from>
    <xdr:to>
      <xdr:col>1</xdr:col>
      <xdr:colOff>190500</xdr:colOff>
      <xdr:row>68</xdr:row>
      <xdr:rowOff>123825</xdr:rowOff>
    </xdr:to>
    <xdr:pic>
      <xdr:nvPicPr>
        <xdr:cNvPr id="60" name="Images 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23950" y="1225867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112</xdr:row>
      <xdr:rowOff>9525</xdr:rowOff>
    </xdr:from>
    <xdr:to>
      <xdr:col>0</xdr:col>
      <xdr:colOff>209550</xdr:colOff>
      <xdr:row>112</xdr:row>
      <xdr:rowOff>133350</xdr:rowOff>
    </xdr:to>
    <xdr:pic>
      <xdr:nvPicPr>
        <xdr:cNvPr id="61" name="Images 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20602575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112</xdr:row>
      <xdr:rowOff>28575</xdr:rowOff>
    </xdr:from>
    <xdr:to>
      <xdr:col>1</xdr:col>
      <xdr:colOff>190500</xdr:colOff>
      <xdr:row>112</xdr:row>
      <xdr:rowOff>114300</xdr:rowOff>
    </xdr:to>
    <xdr:pic>
      <xdr:nvPicPr>
        <xdr:cNvPr id="62" name="Images 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14425" y="206216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47625</xdr:rowOff>
    </xdr:from>
    <xdr:to>
      <xdr:col>1</xdr:col>
      <xdr:colOff>190500</xdr:colOff>
      <xdr:row>69</xdr:row>
      <xdr:rowOff>133350</xdr:rowOff>
    </xdr:to>
    <xdr:pic>
      <xdr:nvPicPr>
        <xdr:cNvPr id="63" name="Images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23950" y="1244917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47625</xdr:rowOff>
    </xdr:from>
    <xdr:to>
      <xdr:col>0</xdr:col>
      <xdr:colOff>219075</xdr:colOff>
      <xdr:row>69</xdr:row>
      <xdr:rowOff>161925</xdr:rowOff>
    </xdr:to>
    <xdr:pic>
      <xdr:nvPicPr>
        <xdr:cNvPr id="64" name="Images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244917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114</xdr:row>
      <xdr:rowOff>9525</xdr:rowOff>
    </xdr:from>
    <xdr:to>
      <xdr:col>0</xdr:col>
      <xdr:colOff>209550</xdr:colOff>
      <xdr:row>114</xdr:row>
      <xdr:rowOff>123825</xdr:rowOff>
    </xdr:to>
    <xdr:pic>
      <xdr:nvPicPr>
        <xdr:cNvPr id="65" name="Images 5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20983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114</xdr:row>
      <xdr:rowOff>28575</xdr:rowOff>
    </xdr:from>
    <xdr:to>
      <xdr:col>1</xdr:col>
      <xdr:colOff>190500</xdr:colOff>
      <xdr:row>114</xdr:row>
      <xdr:rowOff>114300</xdr:rowOff>
    </xdr:to>
    <xdr:pic>
      <xdr:nvPicPr>
        <xdr:cNvPr id="66" name="Images 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14425" y="21002625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200025</xdr:colOff>
      <xdr:row>95</xdr:row>
      <xdr:rowOff>133350</xdr:rowOff>
    </xdr:to>
    <xdr:pic>
      <xdr:nvPicPr>
        <xdr:cNvPr id="67" name="Images 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7373600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95</xdr:row>
      <xdr:rowOff>38100</xdr:rowOff>
    </xdr:from>
    <xdr:to>
      <xdr:col>1</xdr:col>
      <xdr:colOff>190500</xdr:colOff>
      <xdr:row>95</xdr:row>
      <xdr:rowOff>123825</xdr:rowOff>
    </xdr:to>
    <xdr:pic>
      <xdr:nvPicPr>
        <xdr:cNvPr id="68" name="Images 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14425" y="1739265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19050</xdr:rowOff>
    </xdr:from>
    <xdr:to>
      <xdr:col>0</xdr:col>
      <xdr:colOff>209550</xdr:colOff>
      <xdr:row>96</xdr:row>
      <xdr:rowOff>133350</xdr:rowOff>
    </xdr:to>
    <xdr:pic>
      <xdr:nvPicPr>
        <xdr:cNvPr id="69" name="Images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756410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96</xdr:row>
      <xdr:rowOff>28575</xdr:rowOff>
    </xdr:from>
    <xdr:to>
      <xdr:col>1</xdr:col>
      <xdr:colOff>200025</xdr:colOff>
      <xdr:row>96</xdr:row>
      <xdr:rowOff>104775</xdr:rowOff>
    </xdr:to>
    <xdr:pic>
      <xdr:nvPicPr>
        <xdr:cNvPr id="70" name="Images 6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14425" y="175736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86</xdr:row>
      <xdr:rowOff>38100</xdr:rowOff>
    </xdr:from>
    <xdr:to>
      <xdr:col>1</xdr:col>
      <xdr:colOff>190500</xdr:colOff>
      <xdr:row>86</xdr:row>
      <xdr:rowOff>133350</xdr:rowOff>
    </xdr:to>
    <xdr:pic>
      <xdr:nvPicPr>
        <xdr:cNvPr id="71" name="Images 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23950" y="15678150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28575</xdr:rowOff>
    </xdr:from>
    <xdr:to>
      <xdr:col>0</xdr:col>
      <xdr:colOff>219075</xdr:colOff>
      <xdr:row>86</xdr:row>
      <xdr:rowOff>142875</xdr:rowOff>
    </xdr:to>
    <xdr:pic>
      <xdr:nvPicPr>
        <xdr:cNvPr id="72" name="Images 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566862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78</xdr:row>
      <xdr:rowOff>47625</xdr:rowOff>
    </xdr:from>
    <xdr:to>
      <xdr:col>1</xdr:col>
      <xdr:colOff>190500</xdr:colOff>
      <xdr:row>78</xdr:row>
      <xdr:rowOff>142875</xdr:rowOff>
    </xdr:to>
    <xdr:pic>
      <xdr:nvPicPr>
        <xdr:cNvPr id="73" name="Images 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1416367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219075</xdr:colOff>
      <xdr:row>78</xdr:row>
      <xdr:rowOff>142875</xdr:rowOff>
    </xdr:to>
    <xdr:pic>
      <xdr:nvPicPr>
        <xdr:cNvPr id="74" name="Images 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4135100"/>
          <a:ext cx="2190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85</xdr:row>
      <xdr:rowOff>47625</xdr:rowOff>
    </xdr:from>
    <xdr:to>
      <xdr:col>1</xdr:col>
      <xdr:colOff>190500</xdr:colOff>
      <xdr:row>85</xdr:row>
      <xdr:rowOff>123825</xdr:rowOff>
    </xdr:to>
    <xdr:pic>
      <xdr:nvPicPr>
        <xdr:cNvPr id="75" name="Images 1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23950" y="1549717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28575</xdr:rowOff>
    </xdr:from>
    <xdr:to>
      <xdr:col>0</xdr:col>
      <xdr:colOff>219075</xdr:colOff>
      <xdr:row>85</xdr:row>
      <xdr:rowOff>133350</xdr:rowOff>
    </xdr:to>
    <xdr:pic>
      <xdr:nvPicPr>
        <xdr:cNvPr id="76" name="Images 1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5478125"/>
          <a:ext cx="219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28575</xdr:rowOff>
    </xdr:from>
    <xdr:to>
      <xdr:col>0</xdr:col>
      <xdr:colOff>209550</xdr:colOff>
      <xdr:row>79</xdr:row>
      <xdr:rowOff>142875</xdr:rowOff>
    </xdr:to>
    <xdr:pic>
      <xdr:nvPicPr>
        <xdr:cNvPr id="77" name="Images 6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4335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79</xdr:row>
      <xdr:rowOff>47625</xdr:rowOff>
    </xdr:from>
    <xdr:to>
      <xdr:col>1</xdr:col>
      <xdr:colOff>190500</xdr:colOff>
      <xdr:row>79</xdr:row>
      <xdr:rowOff>114300</xdr:rowOff>
    </xdr:to>
    <xdr:pic>
      <xdr:nvPicPr>
        <xdr:cNvPr id="78" name="Images 6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14425" y="14354175"/>
          <a:ext cx="1524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77</xdr:row>
      <xdr:rowOff>57150</xdr:rowOff>
    </xdr:from>
    <xdr:to>
      <xdr:col>1</xdr:col>
      <xdr:colOff>190500</xdr:colOff>
      <xdr:row>77</xdr:row>
      <xdr:rowOff>133350</xdr:rowOff>
    </xdr:to>
    <xdr:pic>
      <xdr:nvPicPr>
        <xdr:cNvPr id="79" name="Images 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14425" y="139827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28575</xdr:rowOff>
    </xdr:from>
    <xdr:to>
      <xdr:col>0</xdr:col>
      <xdr:colOff>219075</xdr:colOff>
      <xdr:row>77</xdr:row>
      <xdr:rowOff>142875</xdr:rowOff>
    </xdr:to>
    <xdr:pic>
      <xdr:nvPicPr>
        <xdr:cNvPr id="80" name="Images 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395412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38100</xdr:rowOff>
    </xdr:from>
    <xdr:to>
      <xdr:col>0</xdr:col>
      <xdr:colOff>209550</xdr:colOff>
      <xdr:row>82</xdr:row>
      <xdr:rowOff>142875</xdr:rowOff>
    </xdr:to>
    <xdr:pic>
      <xdr:nvPicPr>
        <xdr:cNvPr id="81" name="Images 6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1491615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82</xdr:row>
      <xdr:rowOff>38100</xdr:rowOff>
    </xdr:from>
    <xdr:to>
      <xdr:col>1</xdr:col>
      <xdr:colOff>180975</xdr:colOff>
      <xdr:row>82</xdr:row>
      <xdr:rowOff>104775</xdr:rowOff>
    </xdr:to>
    <xdr:pic>
      <xdr:nvPicPr>
        <xdr:cNvPr id="82" name="Images 6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14425" y="14916150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219075</xdr:colOff>
      <xdr:row>49</xdr:row>
      <xdr:rowOff>133350</xdr:rowOff>
    </xdr:to>
    <xdr:pic>
      <xdr:nvPicPr>
        <xdr:cNvPr id="83" name="Images 6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86106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49</xdr:row>
      <xdr:rowOff>28575</xdr:rowOff>
    </xdr:from>
    <xdr:to>
      <xdr:col>1</xdr:col>
      <xdr:colOff>180975</xdr:colOff>
      <xdr:row>49</xdr:row>
      <xdr:rowOff>114300</xdr:rowOff>
    </xdr:to>
    <xdr:pic>
      <xdr:nvPicPr>
        <xdr:cNvPr id="84" name="Images 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23950" y="86201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19050</xdr:rowOff>
    </xdr:from>
    <xdr:to>
      <xdr:col>0</xdr:col>
      <xdr:colOff>219075</xdr:colOff>
      <xdr:row>106</xdr:row>
      <xdr:rowOff>142875</xdr:rowOff>
    </xdr:to>
    <xdr:pic>
      <xdr:nvPicPr>
        <xdr:cNvPr id="85" name="Images 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9469100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106</xdr:row>
      <xdr:rowOff>19050</xdr:rowOff>
    </xdr:from>
    <xdr:to>
      <xdr:col>1</xdr:col>
      <xdr:colOff>190500</xdr:colOff>
      <xdr:row>106</xdr:row>
      <xdr:rowOff>104775</xdr:rowOff>
    </xdr:to>
    <xdr:pic>
      <xdr:nvPicPr>
        <xdr:cNvPr id="86" name="Images 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14425" y="194691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0</xdr:col>
      <xdr:colOff>209550</xdr:colOff>
      <xdr:row>44</xdr:row>
      <xdr:rowOff>123825</xdr:rowOff>
    </xdr:to>
    <xdr:pic>
      <xdr:nvPicPr>
        <xdr:cNvPr id="87" name="Images 7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7648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44</xdr:row>
      <xdr:rowOff>28575</xdr:rowOff>
    </xdr:from>
    <xdr:to>
      <xdr:col>1</xdr:col>
      <xdr:colOff>180975</xdr:colOff>
      <xdr:row>44</xdr:row>
      <xdr:rowOff>114300</xdr:rowOff>
    </xdr:to>
    <xdr:pic>
      <xdr:nvPicPr>
        <xdr:cNvPr id="88" name="Images 7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23950" y="7667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190500</xdr:colOff>
      <xdr:row>47</xdr:row>
      <xdr:rowOff>123825</xdr:rowOff>
    </xdr:to>
    <xdr:pic>
      <xdr:nvPicPr>
        <xdr:cNvPr id="89" name="Images 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14425" y="823912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219075</xdr:colOff>
      <xdr:row>47</xdr:row>
      <xdr:rowOff>142875</xdr:rowOff>
    </xdr:to>
    <xdr:pic>
      <xdr:nvPicPr>
        <xdr:cNvPr id="90" name="Images 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229600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209550</xdr:colOff>
      <xdr:row>93</xdr:row>
      <xdr:rowOff>133350</xdr:rowOff>
    </xdr:to>
    <xdr:pic>
      <xdr:nvPicPr>
        <xdr:cNvPr id="91" name="Images 7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6992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93</xdr:row>
      <xdr:rowOff>28575</xdr:rowOff>
    </xdr:from>
    <xdr:to>
      <xdr:col>1</xdr:col>
      <xdr:colOff>190500</xdr:colOff>
      <xdr:row>93</xdr:row>
      <xdr:rowOff>123825</xdr:rowOff>
    </xdr:to>
    <xdr:pic>
      <xdr:nvPicPr>
        <xdr:cNvPr id="92" name="Images 7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14425" y="170021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190500</xdr:rowOff>
    </xdr:from>
    <xdr:to>
      <xdr:col>0</xdr:col>
      <xdr:colOff>209550</xdr:colOff>
      <xdr:row>58</xdr:row>
      <xdr:rowOff>114300</xdr:rowOff>
    </xdr:to>
    <xdr:pic>
      <xdr:nvPicPr>
        <xdr:cNvPr id="93" name="Images 8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0306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58</xdr:row>
      <xdr:rowOff>28575</xdr:rowOff>
    </xdr:from>
    <xdr:to>
      <xdr:col>1</xdr:col>
      <xdr:colOff>190500</xdr:colOff>
      <xdr:row>58</xdr:row>
      <xdr:rowOff>123825</xdr:rowOff>
    </xdr:to>
    <xdr:pic>
      <xdr:nvPicPr>
        <xdr:cNvPr id="94" name="Images 8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14425" y="103346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209550</xdr:colOff>
      <xdr:row>94</xdr:row>
      <xdr:rowOff>133350</xdr:rowOff>
    </xdr:to>
    <xdr:pic>
      <xdr:nvPicPr>
        <xdr:cNvPr id="95" name="Images 7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17173575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94</xdr:row>
      <xdr:rowOff>38100</xdr:rowOff>
    </xdr:from>
    <xdr:to>
      <xdr:col>1</xdr:col>
      <xdr:colOff>190500</xdr:colOff>
      <xdr:row>94</xdr:row>
      <xdr:rowOff>133350</xdr:rowOff>
    </xdr:to>
    <xdr:pic>
      <xdr:nvPicPr>
        <xdr:cNvPr id="96" name="Images 7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14425" y="17202150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219075</xdr:colOff>
      <xdr:row>60</xdr:row>
      <xdr:rowOff>114300</xdr:rowOff>
    </xdr:to>
    <xdr:pic>
      <xdr:nvPicPr>
        <xdr:cNvPr id="97" name="Images 8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1069657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60</xdr:row>
      <xdr:rowOff>38100</xdr:rowOff>
    </xdr:from>
    <xdr:to>
      <xdr:col>1</xdr:col>
      <xdr:colOff>180975</xdr:colOff>
      <xdr:row>60</xdr:row>
      <xdr:rowOff>114300</xdr:rowOff>
    </xdr:to>
    <xdr:pic>
      <xdr:nvPicPr>
        <xdr:cNvPr id="98" name="Images 8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14425" y="10725150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9525</xdr:rowOff>
    </xdr:from>
    <xdr:to>
      <xdr:col>0</xdr:col>
      <xdr:colOff>219075</xdr:colOff>
      <xdr:row>42</xdr:row>
      <xdr:rowOff>133350</xdr:rowOff>
    </xdr:to>
    <xdr:pic>
      <xdr:nvPicPr>
        <xdr:cNvPr id="99" name="Images 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7267575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28575</xdr:rowOff>
    </xdr:from>
    <xdr:to>
      <xdr:col>1</xdr:col>
      <xdr:colOff>171450</xdr:colOff>
      <xdr:row>42</xdr:row>
      <xdr:rowOff>123825</xdr:rowOff>
    </xdr:to>
    <xdr:pic>
      <xdr:nvPicPr>
        <xdr:cNvPr id="100" name="Images 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23950" y="7286625"/>
          <a:ext cx="1333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89</xdr:row>
      <xdr:rowOff>47625</xdr:rowOff>
    </xdr:from>
    <xdr:to>
      <xdr:col>1</xdr:col>
      <xdr:colOff>190500</xdr:colOff>
      <xdr:row>89</xdr:row>
      <xdr:rowOff>133350</xdr:rowOff>
    </xdr:to>
    <xdr:pic>
      <xdr:nvPicPr>
        <xdr:cNvPr id="101" name="Images 8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1625917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19050</xdr:rowOff>
    </xdr:from>
    <xdr:to>
      <xdr:col>0</xdr:col>
      <xdr:colOff>219075</xdr:colOff>
      <xdr:row>89</xdr:row>
      <xdr:rowOff>142875</xdr:rowOff>
    </xdr:to>
    <xdr:pic>
      <xdr:nvPicPr>
        <xdr:cNvPr id="102" name="Images 8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62306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219075</xdr:colOff>
      <xdr:row>40</xdr:row>
      <xdr:rowOff>133350</xdr:rowOff>
    </xdr:to>
    <xdr:pic>
      <xdr:nvPicPr>
        <xdr:cNvPr id="103" name="Images 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690562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70</xdr:row>
      <xdr:rowOff>57150</xdr:rowOff>
    </xdr:from>
    <xdr:to>
      <xdr:col>0</xdr:col>
      <xdr:colOff>209550</xdr:colOff>
      <xdr:row>70</xdr:row>
      <xdr:rowOff>152400</xdr:rowOff>
    </xdr:to>
    <xdr:pic>
      <xdr:nvPicPr>
        <xdr:cNvPr id="104" name="Images 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12649200"/>
          <a:ext cx="2095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70</xdr:row>
      <xdr:rowOff>57150</xdr:rowOff>
    </xdr:from>
    <xdr:to>
      <xdr:col>1</xdr:col>
      <xdr:colOff>190500</xdr:colOff>
      <xdr:row>70</xdr:row>
      <xdr:rowOff>133350</xdr:rowOff>
    </xdr:to>
    <xdr:pic>
      <xdr:nvPicPr>
        <xdr:cNvPr id="105" name="Images 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23950" y="126492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57</xdr:row>
      <xdr:rowOff>38100</xdr:rowOff>
    </xdr:from>
    <xdr:to>
      <xdr:col>1</xdr:col>
      <xdr:colOff>171450</xdr:colOff>
      <xdr:row>57</xdr:row>
      <xdr:rowOff>133350</xdr:rowOff>
    </xdr:to>
    <xdr:pic>
      <xdr:nvPicPr>
        <xdr:cNvPr id="106" name="Images 8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23950" y="10153650"/>
          <a:ext cx="142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209550</xdr:colOff>
      <xdr:row>57</xdr:row>
      <xdr:rowOff>114300</xdr:rowOff>
    </xdr:to>
    <xdr:pic>
      <xdr:nvPicPr>
        <xdr:cNvPr id="107" name="Images 8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10115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9525</xdr:rowOff>
    </xdr:from>
    <xdr:to>
      <xdr:col>0</xdr:col>
      <xdr:colOff>219075</xdr:colOff>
      <xdr:row>117</xdr:row>
      <xdr:rowOff>123825</xdr:rowOff>
    </xdr:to>
    <xdr:pic>
      <xdr:nvPicPr>
        <xdr:cNvPr id="108" name="Images 9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1555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117</xdr:row>
      <xdr:rowOff>19050</xdr:rowOff>
    </xdr:from>
    <xdr:to>
      <xdr:col>1</xdr:col>
      <xdr:colOff>190500</xdr:colOff>
      <xdr:row>117</xdr:row>
      <xdr:rowOff>104775</xdr:rowOff>
    </xdr:to>
    <xdr:pic>
      <xdr:nvPicPr>
        <xdr:cNvPr id="109" name="Images 9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14425" y="215646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219075</xdr:colOff>
      <xdr:row>55</xdr:row>
      <xdr:rowOff>133350</xdr:rowOff>
    </xdr:to>
    <xdr:pic>
      <xdr:nvPicPr>
        <xdr:cNvPr id="110" name="Images 4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97536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55</xdr:row>
      <xdr:rowOff>28575</xdr:rowOff>
    </xdr:from>
    <xdr:to>
      <xdr:col>1</xdr:col>
      <xdr:colOff>171450</xdr:colOff>
      <xdr:row>55</xdr:row>
      <xdr:rowOff>114300</xdr:rowOff>
    </xdr:to>
    <xdr:pic>
      <xdr:nvPicPr>
        <xdr:cNvPr id="111" name="Images 4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23950" y="9763125"/>
          <a:ext cx="1333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113</xdr:row>
      <xdr:rowOff>19050</xdr:rowOff>
    </xdr:from>
    <xdr:to>
      <xdr:col>1</xdr:col>
      <xdr:colOff>190500</xdr:colOff>
      <xdr:row>113</xdr:row>
      <xdr:rowOff>104775</xdr:rowOff>
    </xdr:to>
    <xdr:pic>
      <xdr:nvPicPr>
        <xdr:cNvPr id="11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8026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219075</xdr:colOff>
      <xdr:row>50</xdr:row>
      <xdr:rowOff>123825</xdr:rowOff>
    </xdr:to>
    <xdr:pic>
      <xdr:nvPicPr>
        <xdr:cNvPr id="113" name="Images 4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879157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50</xdr:row>
      <xdr:rowOff>28575</xdr:rowOff>
    </xdr:from>
    <xdr:to>
      <xdr:col>1</xdr:col>
      <xdr:colOff>180975</xdr:colOff>
      <xdr:row>50</xdr:row>
      <xdr:rowOff>104775</xdr:rowOff>
    </xdr:to>
    <xdr:pic>
      <xdr:nvPicPr>
        <xdr:cNvPr id="114" name="Images 4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23950" y="88106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219075</xdr:colOff>
      <xdr:row>39</xdr:row>
      <xdr:rowOff>123825</xdr:rowOff>
    </xdr:to>
    <xdr:pic>
      <xdr:nvPicPr>
        <xdr:cNvPr id="115" name="Images 9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6696075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19050</xdr:rowOff>
    </xdr:from>
    <xdr:to>
      <xdr:col>1</xdr:col>
      <xdr:colOff>180975</xdr:colOff>
      <xdr:row>39</xdr:row>
      <xdr:rowOff>104775</xdr:rowOff>
    </xdr:to>
    <xdr:pic>
      <xdr:nvPicPr>
        <xdr:cNvPr id="116" name="Images 9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23950" y="6705600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219075</xdr:colOff>
      <xdr:row>48</xdr:row>
      <xdr:rowOff>142875</xdr:rowOff>
    </xdr:to>
    <xdr:pic>
      <xdr:nvPicPr>
        <xdr:cNvPr id="117" name="Images 9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8420100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48</xdr:row>
      <xdr:rowOff>28575</xdr:rowOff>
    </xdr:from>
    <xdr:to>
      <xdr:col>1</xdr:col>
      <xdr:colOff>180975</xdr:colOff>
      <xdr:row>48</xdr:row>
      <xdr:rowOff>114300</xdr:rowOff>
    </xdr:to>
    <xdr:pic>
      <xdr:nvPicPr>
        <xdr:cNvPr id="118" name="Images 9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23950" y="84296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219075</xdr:colOff>
      <xdr:row>41</xdr:row>
      <xdr:rowOff>133350</xdr:rowOff>
    </xdr:to>
    <xdr:pic>
      <xdr:nvPicPr>
        <xdr:cNvPr id="119" name="Images 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7077075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41</xdr:row>
      <xdr:rowOff>28575</xdr:rowOff>
    </xdr:from>
    <xdr:to>
      <xdr:col>1</xdr:col>
      <xdr:colOff>180975</xdr:colOff>
      <xdr:row>41</xdr:row>
      <xdr:rowOff>104775</xdr:rowOff>
    </xdr:to>
    <xdr:pic>
      <xdr:nvPicPr>
        <xdr:cNvPr id="120" name="Images 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23950" y="70961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40</xdr:row>
      <xdr:rowOff>28575</xdr:rowOff>
    </xdr:from>
    <xdr:to>
      <xdr:col>1</xdr:col>
      <xdr:colOff>190500</xdr:colOff>
      <xdr:row>40</xdr:row>
      <xdr:rowOff>114300</xdr:rowOff>
    </xdr:to>
    <xdr:pic>
      <xdr:nvPicPr>
        <xdr:cNvPr id="121" name="Images 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23950" y="6905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209550</xdr:colOff>
      <xdr:row>74</xdr:row>
      <xdr:rowOff>142875</xdr:rowOff>
    </xdr:to>
    <xdr:pic>
      <xdr:nvPicPr>
        <xdr:cNvPr id="122" name="Images 8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13392150"/>
          <a:ext cx="2000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74</xdr:row>
      <xdr:rowOff>38100</xdr:rowOff>
    </xdr:from>
    <xdr:to>
      <xdr:col>1</xdr:col>
      <xdr:colOff>190500</xdr:colOff>
      <xdr:row>74</xdr:row>
      <xdr:rowOff>123825</xdr:rowOff>
    </xdr:to>
    <xdr:pic>
      <xdr:nvPicPr>
        <xdr:cNvPr id="123" name="Images 8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23950" y="1339215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19050</xdr:rowOff>
    </xdr:from>
    <xdr:to>
      <xdr:col>0</xdr:col>
      <xdr:colOff>228600</xdr:colOff>
      <xdr:row>46</xdr:row>
      <xdr:rowOff>142875</xdr:rowOff>
    </xdr:to>
    <xdr:pic>
      <xdr:nvPicPr>
        <xdr:cNvPr id="124" name="Images 8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80391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46</xdr:row>
      <xdr:rowOff>28575</xdr:rowOff>
    </xdr:from>
    <xdr:to>
      <xdr:col>1</xdr:col>
      <xdr:colOff>190500</xdr:colOff>
      <xdr:row>46</xdr:row>
      <xdr:rowOff>95250</xdr:rowOff>
    </xdr:to>
    <xdr:pic>
      <xdr:nvPicPr>
        <xdr:cNvPr id="125" name="Images 8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14425" y="8048625"/>
          <a:ext cx="1619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105</xdr:row>
      <xdr:rowOff>19050</xdr:rowOff>
    </xdr:from>
    <xdr:to>
      <xdr:col>1</xdr:col>
      <xdr:colOff>190500</xdr:colOff>
      <xdr:row>105</xdr:row>
      <xdr:rowOff>104775</xdr:rowOff>
    </xdr:to>
    <xdr:pic>
      <xdr:nvPicPr>
        <xdr:cNvPr id="126" name="Images 9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23950" y="1927860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9525</xdr:rowOff>
    </xdr:from>
    <xdr:to>
      <xdr:col>0</xdr:col>
      <xdr:colOff>209550</xdr:colOff>
      <xdr:row>105</xdr:row>
      <xdr:rowOff>123825</xdr:rowOff>
    </xdr:to>
    <xdr:pic>
      <xdr:nvPicPr>
        <xdr:cNvPr id="127" name="Images 9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9269075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19050</xdr:rowOff>
    </xdr:from>
    <xdr:to>
      <xdr:col>0</xdr:col>
      <xdr:colOff>209550</xdr:colOff>
      <xdr:row>99</xdr:row>
      <xdr:rowOff>133350</xdr:rowOff>
    </xdr:to>
    <xdr:pic>
      <xdr:nvPicPr>
        <xdr:cNvPr id="128" name="Images 9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18135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99</xdr:row>
      <xdr:rowOff>38100</xdr:rowOff>
    </xdr:from>
    <xdr:to>
      <xdr:col>1</xdr:col>
      <xdr:colOff>190500</xdr:colOff>
      <xdr:row>99</xdr:row>
      <xdr:rowOff>123825</xdr:rowOff>
    </xdr:to>
    <xdr:pic>
      <xdr:nvPicPr>
        <xdr:cNvPr id="129" name="Images 9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23950" y="18154650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35</xdr:row>
      <xdr:rowOff>180975</xdr:rowOff>
    </xdr:from>
    <xdr:to>
      <xdr:col>0</xdr:col>
      <xdr:colOff>209550</xdr:colOff>
      <xdr:row>36</xdr:row>
      <xdr:rowOff>133350</xdr:rowOff>
    </xdr:to>
    <xdr:pic>
      <xdr:nvPicPr>
        <xdr:cNvPr id="130" name="Images 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050" y="6105525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36</xdr:row>
      <xdr:rowOff>9525</xdr:rowOff>
    </xdr:from>
    <xdr:to>
      <xdr:col>1</xdr:col>
      <xdr:colOff>161925</xdr:colOff>
      <xdr:row>36</xdr:row>
      <xdr:rowOff>114300</xdr:rowOff>
    </xdr:to>
    <xdr:pic>
      <xdr:nvPicPr>
        <xdr:cNvPr id="131" name="Images 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33475" y="61245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209550</xdr:colOff>
      <xdr:row>61</xdr:row>
      <xdr:rowOff>123825</xdr:rowOff>
    </xdr:to>
    <xdr:pic>
      <xdr:nvPicPr>
        <xdr:cNvPr id="132" name="Images 10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1088707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61</xdr:row>
      <xdr:rowOff>28575</xdr:rowOff>
    </xdr:from>
    <xdr:to>
      <xdr:col>1</xdr:col>
      <xdr:colOff>190500</xdr:colOff>
      <xdr:row>61</xdr:row>
      <xdr:rowOff>104775</xdr:rowOff>
    </xdr:to>
    <xdr:pic>
      <xdr:nvPicPr>
        <xdr:cNvPr id="133" name="Images 10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23950" y="109061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219075</xdr:colOff>
      <xdr:row>53</xdr:row>
      <xdr:rowOff>104775</xdr:rowOff>
    </xdr:to>
    <xdr:pic>
      <xdr:nvPicPr>
        <xdr:cNvPr id="134" name="Images 9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9363075"/>
          <a:ext cx="2095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53</xdr:row>
      <xdr:rowOff>38100</xdr:rowOff>
    </xdr:from>
    <xdr:to>
      <xdr:col>1</xdr:col>
      <xdr:colOff>190500</xdr:colOff>
      <xdr:row>53</xdr:row>
      <xdr:rowOff>95250</xdr:rowOff>
    </xdr:to>
    <xdr:pic>
      <xdr:nvPicPr>
        <xdr:cNvPr id="135" name="Images 9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14425" y="9391650"/>
          <a:ext cx="1524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219075</xdr:colOff>
      <xdr:row>54</xdr:row>
      <xdr:rowOff>123825</xdr:rowOff>
    </xdr:to>
    <xdr:pic>
      <xdr:nvPicPr>
        <xdr:cNvPr id="136" name="Images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9553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54</xdr:row>
      <xdr:rowOff>38100</xdr:rowOff>
    </xdr:from>
    <xdr:to>
      <xdr:col>1</xdr:col>
      <xdr:colOff>180975</xdr:colOff>
      <xdr:row>54</xdr:row>
      <xdr:rowOff>104775</xdr:rowOff>
    </xdr:to>
    <xdr:pic>
      <xdr:nvPicPr>
        <xdr:cNvPr id="137" name="Images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23950" y="9582150"/>
          <a:ext cx="1428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35</xdr:row>
      <xdr:rowOff>9525</xdr:rowOff>
    </xdr:from>
    <xdr:to>
      <xdr:col>1</xdr:col>
      <xdr:colOff>190500</xdr:colOff>
      <xdr:row>35</xdr:row>
      <xdr:rowOff>114300</xdr:rowOff>
    </xdr:to>
    <xdr:pic>
      <xdr:nvPicPr>
        <xdr:cNvPr id="138" name="Images 3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14425" y="5934075"/>
          <a:ext cx="1524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190500</xdr:rowOff>
    </xdr:from>
    <xdr:to>
      <xdr:col>0</xdr:col>
      <xdr:colOff>219075</xdr:colOff>
      <xdr:row>35</xdr:row>
      <xdr:rowOff>114300</xdr:rowOff>
    </xdr:to>
    <xdr:pic>
      <xdr:nvPicPr>
        <xdr:cNvPr id="139" name="Images 3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592455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180975</xdr:rowOff>
    </xdr:from>
    <xdr:to>
      <xdr:col>0</xdr:col>
      <xdr:colOff>219075</xdr:colOff>
      <xdr:row>104</xdr:row>
      <xdr:rowOff>142875</xdr:rowOff>
    </xdr:to>
    <xdr:pic>
      <xdr:nvPicPr>
        <xdr:cNvPr id="140" name="Images 10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90595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104</xdr:row>
      <xdr:rowOff>9525</xdr:rowOff>
    </xdr:from>
    <xdr:to>
      <xdr:col>1</xdr:col>
      <xdr:colOff>200025</xdr:colOff>
      <xdr:row>104</xdr:row>
      <xdr:rowOff>133350</xdr:rowOff>
    </xdr:to>
    <xdr:pic>
      <xdr:nvPicPr>
        <xdr:cNvPr id="141" name="Images 10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23950" y="19078575"/>
          <a:ext cx="1619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219075</xdr:colOff>
      <xdr:row>56</xdr:row>
      <xdr:rowOff>123825</xdr:rowOff>
    </xdr:to>
    <xdr:pic>
      <xdr:nvPicPr>
        <xdr:cNvPr id="142" name="Images 10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9925050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56</xdr:row>
      <xdr:rowOff>28575</xdr:rowOff>
    </xdr:from>
    <xdr:to>
      <xdr:col>1</xdr:col>
      <xdr:colOff>171450</xdr:colOff>
      <xdr:row>56</xdr:row>
      <xdr:rowOff>123825</xdr:rowOff>
    </xdr:to>
    <xdr:pic>
      <xdr:nvPicPr>
        <xdr:cNvPr id="143" name="Images 10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23950" y="9953625"/>
          <a:ext cx="1333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19050</xdr:rowOff>
    </xdr:from>
    <xdr:to>
      <xdr:col>0</xdr:col>
      <xdr:colOff>209550</xdr:colOff>
      <xdr:row>102</xdr:row>
      <xdr:rowOff>123825</xdr:rowOff>
    </xdr:to>
    <xdr:pic>
      <xdr:nvPicPr>
        <xdr:cNvPr id="144" name="Images 10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18707100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102</xdr:row>
      <xdr:rowOff>28575</xdr:rowOff>
    </xdr:from>
    <xdr:to>
      <xdr:col>1</xdr:col>
      <xdr:colOff>190500</xdr:colOff>
      <xdr:row>102</xdr:row>
      <xdr:rowOff>104775</xdr:rowOff>
    </xdr:to>
    <xdr:pic>
      <xdr:nvPicPr>
        <xdr:cNvPr id="145" name="Images 10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14425" y="18716625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109</xdr:row>
      <xdr:rowOff>28575</xdr:rowOff>
    </xdr:from>
    <xdr:to>
      <xdr:col>1</xdr:col>
      <xdr:colOff>190500</xdr:colOff>
      <xdr:row>109</xdr:row>
      <xdr:rowOff>104775</xdr:rowOff>
    </xdr:to>
    <xdr:pic>
      <xdr:nvPicPr>
        <xdr:cNvPr id="146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050125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219075</xdr:colOff>
      <xdr:row>103</xdr:row>
      <xdr:rowOff>123825</xdr:rowOff>
    </xdr:to>
    <xdr:pic>
      <xdr:nvPicPr>
        <xdr:cNvPr id="147" name="Images 10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1888807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103</xdr:row>
      <xdr:rowOff>28575</xdr:rowOff>
    </xdr:from>
    <xdr:to>
      <xdr:col>1</xdr:col>
      <xdr:colOff>190500</xdr:colOff>
      <xdr:row>103</xdr:row>
      <xdr:rowOff>123825</xdr:rowOff>
    </xdr:to>
    <xdr:pic>
      <xdr:nvPicPr>
        <xdr:cNvPr id="148" name="Images 10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23950" y="18907125"/>
          <a:ext cx="152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209550</xdr:colOff>
      <xdr:row>83</xdr:row>
      <xdr:rowOff>133350</xdr:rowOff>
    </xdr:to>
    <xdr:pic>
      <xdr:nvPicPr>
        <xdr:cNvPr id="149" name="Images 6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1509712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83</xdr:row>
      <xdr:rowOff>47625</xdr:rowOff>
    </xdr:from>
    <xdr:to>
      <xdr:col>1</xdr:col>
      <xdr:colOff>180975</xdr:colOff>
      <xdr:row>83</xdr:row>
      <xdr:rowOff>104775</xdr:rowOff>
    </xdr:to>
    <xdr:pic>
      <xdr:nvPicPr>
        <xdr:cNvPr id="150" name="Images 10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14425" y="15116175"/>
          <a:ext cx="1524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9525</xdr:rowOff>
    </xdr:from>
    <xdr:to>
      <xdr:col>0</xdr:col>
      <xdr:colOff>209550</xdr:colOff>
      <xdr:row>62</xdr:row>
      <xdr:rowOff>123825</xdr:rowOff>
    </xdr:to>
    <xdr:pic>
      <xdr:nvPicPr>
        <xdr:cNvPr id="151" name="Images 10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11077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62</xdr:row>
      <xdr:rowOff>28575</xdr:rowOff>
    </xdr:from>
    <xdr:to>
      <xdr:col>1</xdr:col>
      <xdr:colOff>190500</xdr:colOff>
      <xdr:row>62</xdr:row>
      <xdr:rowOff>95250</xdr:rowOff>
    </xdr:to>
    <xdr:pic>
      <xdr:nvPicPr>
        <xdr:cNvPr id="152" name="Images 10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14425" y="11096625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28575</xdr:rowOff>
    </xdr:from>
    <xdr:to>
      <xdr:col>0</xdr:col>
      <xdr:colOff>219075</xdr:colOff>
      <xdr:row>80</xdr:row>
      <xdr:rowOff>142875</xdr:rowOff>
    </xdr:to>
    <xdr:pic>
      <xdr:nvPicPr>
        <xdr:cNvPr id="153" name="Images 10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14525625"/>
          <a:ext cx="219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80</xdr:row>
      <xdr:rowOff>57150</xdr:rowOff>
    </xdr:from>
    <xdr:to>
      <xdr:col>1</xdr:col>
      <xdr:colOff>190500</xdr:colOff>
      <xdr:row>80</xdr:row>
      <xdr:rowOff>152400</xdr:rowOff>
    </xdr:to>
    <xdr:pic>
      <xdr:nvPicPr>
        <xdr:cNvPr id="154" name="Images 10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14425" y="145542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9525</xdr:rowOff>
    </xdr:from>
    <xdr:to>
      <xdr:col>0</xdr:col>
      <xdr:colOff>219075</xdr:colOff>
      <xdr:row>101</xdr:row>
      <xdr:rowOff>123825</xdr:rowOff>
    </xdr:to>
    <xdr:pic>
      <xdr:nvPicPr>
        <xdr:cNvPr id="155" name="Images 5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18507075"/>
          <a:ext cx="21907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101</xdr:row>
      <xdr:rowOff>28575</xdr:rowOff>
    </xdr:from>
    <xdr:to>
      <xdr:col>1</xdr:col>
      <xdr:colOff>190500</xdr:colOff>
      <xdr:row>101</xdr:row>
      <xdr:rowOff>133350</xdr:rowOff>
    </xdr:to>
    <xdr:pic>
      <xdr:nvPicPr>
        <xdr:cNvPr id="156" name="Images 5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14425" y="18526125"/>
          <a:ext cx="1619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209550</xdr:colOff>
      <xdr:row>121</xdr:row>
      <xdr:rowOff>123825</xdr:rowOff>
    </xdr:to>
    <xdr:pic>
      <xdr:nvPicPr>
        <xdr:cNvPr id="157" name="Images 10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22317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121</xdr:row>
      <xdr:rowOff>19050</xdr:rowOff>
    </xdr:from>
    <xdr:to>
      <xdr:col>1</xdr:col>
      <xdr:colOff>190500</xdr:colOff>
      <xdr:row>121</xdr:row>
      <xdr:rowOff>114300</xdr:rowOff>
    </xdr:to>
    <xdr:pic>
      <xdr:nvPicPr>
        <xdr:cNvPr id="158" name="Images 10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14425" y="22326600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108</xdr:row>
      <xdr:rowOff>38100</xdr:rowOff>
    </xdr:from>
    <xdr:to>
      <xdr:col>1</xdr:col>
      <xdr:colOff>190500</xdr:colOff>
      <xdr:row>108</xdr:row>
      <xdr:rowOff>114300</xdr:rowOff>
    </xdr:to>
    <xdr:pic>
      <xdr:nvPicPr>
        <xdr:cNvPr id="159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869150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107</xdr:row>
      <xdr:rowOff>28575</xdr:rowOff>
    </xdr:from>
    <xdr:to>
      <xdr:col>1</xdr:col>
      <xdr:colOff>190500</xdr:colOff>
      <xdr:row>107</xdr:row>
      <xdr:rowOff>104775</xdr:rowOff>
    </xdr:to>
    <xdr:pic>
      <xdr:nvPicPr>
        <xdr:cNvPr id="160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669125"/>
          <a:ext cx="1619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28575</xdr:rowOff>
    </xdr:from>
    <xdr:to>
      <xdr:col>0</xdr:col>
      <xdr:colOff>209550</xdr:colOff>
      <xdr:row>100</xdr:row>
      <xdr:rowOff>133350</xdr:rowOff>
    </xdr:to>
    <xdr:pic>
      <xdr:nvPicPr>
        <xdr:cNvPr id="161" name="Images 10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18335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100</xdr:row>
      <xdr:rowOff>28575</xdr:rowOff>
    </xdr:from>
    <xdr:to>
      <xdr:col>1</xdr:col>
      <xdr:colOff>190500</xdr:colOff>
      <xdr:row>100</xdr:row>
      <xdr:rowOff>114300</xdr:rowOff>
    </xdr:to>
    <xdr:pic>
      <xdr:nvPicPr>
        <xdr:cNvPr id="162" name="Images 10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14425" y="183356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115</xdr:row>
      <xdr:rowOff>19050</xdr:rowOff>
    </xdr:from>
    <xdr:to>
      <xdr:col>1</xdr:col>
      <xdr:colOff>190500</xdr:colOff>
      <xdr:row>115</xdr:row>
      <xdr:rowOff>104775</xdr:rowOff>
    </xdr:to>
    <xdr:pic>
      <xdr:nvPicPr>
        <xdr:cNvPr id="163" name="Images 6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14425" y="2118360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19050</xdr:rowOff>
    </xdr:from>
    <xdr:to>
      <xdr:col>0</xdr:col>
      <xdr:colOff>209550</xdr:colOff>
      <xdr:row>115</xdr:row>
      <xdr:rowOff>142875</xdr:rowOff>
    </xdr:to>
    <xdr:pic>
      <xdr:nvPicPr>
        <xdr:cNvPr id="164" name="Images 65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21183600"/>
          <a:ext cx="2095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28575</xdr:rowOff>
    </xdr:from>
    <xdr:to>
      <xdr:col>0</xdr:col>
      <xdr:colOff>209550</xdr:colOff>
      <xdr:row>73</xdr:row>
      <xdr:rowOff>123825</xdr:rowOff>
    </xdr:to>
    <xdr:pic>
      <xdr:nvPicPr>
        <xdr:cNvPr id="165" name="Images 7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13192125"/>
          <a:ext cx="2095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73</xdr:row>
      <xdr:rowOff>38100</xdr:rowOff>
    </xdr:from>
    <xdr:to>
      <xdr:col>1</xdr:col>
      <xdr:colOff>200025</xdr:colOff>
      <xdr:row>73</xdr:row>
      <xdr:rowOff>133350</xdr:rowOff>
    </xdr:to>
    <xdr:pic>
      <xdr:nvPicPr>
        <xdr:cNvPr id="166" name="Images 7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23950" y="13201650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19050</xdr:rowOff>
    </xdr:from>
    <xdr:to>
      <xdr:col>0</xdr:col>
      <xdr:colOff>200025</xdr:colOff>
      <xdr:row>118</xdr:row>
      <xdr:rowOff>133350</xdr:rowOff>
    </xdr:to>
    <xdr:pic>
      <xdr:nvPicPr>
        <xdr:cNvPr id="167" name="Images 7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21755100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118</xdr:row>
      <xdr:rowOff>28575</xdr:rowOff>
    </xdr:from>
    <xdr:to>
      <xdr:col>1</xdr:col>
      <xdr:colOff>190500</xdr:colOff>
      <xdr:row>118</xdr:row>
      <xdr:rowOff>104775</xdr:rowOff>
    </xdr:to>
    <xdr:pic>
      <xdr:nvPicPr>
        <xdr:cNvPr id="168" name="Images 7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23950" y="21764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133350</xdr:rowOff>
    </xdr:to>
    <xdr:pic>
      <xdr:nvPicPr>
        <xdr:cNvPr id="169" name="Images 6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22126575"/>
          <a:ext cx="200025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120</xdr:row>
      <xdr:rowOff>28575</xdr:rowOff>
    </xdr:from>
    <xdr:to>
      <xdr:col>1</xdr:col>
      <xdr:colOff>190500</xdr:colOff>
      <xdr:row>120</xdr:row>
      <xdr:rowOff>123825</xdr:rowOff>
    </xdr:to>
    <xdr:pic>
      <xdr:nvPicPr>
        <xdr:cNvPr id="170" name="Images 6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14425" y="2214562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171450</xdr:rowOff>
    </xdr:from>
    <xdr:to>
      <xdr:col>0</xdr:col>
      <xdr:colOff>219075</xdr:colOff>
      <xdr:row>59</xdr:row>
      <xdr:rowOff>114300</xdr:rowOff>
    </xdr:to>
    <xdr:pic>
      <xdr:nvPicPr>
        <xdr:cNvPr id="171" name="Images 9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10477500"/>
          <a:ext cx="2190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59</xdr:row>
      <xdr:rowOff>28575</xdr:rowOff>
    </xdr:from>
    <xdr:to>
      <xdr:col>1</xdr:col>
      <xdr:colOff>180975</xdr:colOff>
      <xdr:row>59</xdr:row>
      <xdr:rowOff>114300</xdr:rowOff>
    </xdr:to>
    <xdr:pic>
      <xdr:nvPicPr>
        <xdr:cNvPr id="172" name="Images 9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14425" y="10525125"/>
          <a:ext cx="1619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110</xdr:row>
      <xdr:rowOff>28575</xdr:rowOff>
    </xdr:from>
    <xdr:to>
      <xdr:col>1</xdr:col>
      <xdr:colOff>190500</xdr:colOff>
      <xdr:row>110</xdr:row>
      <xdr:rowOff>114300</xdr:rowOff>
    </xdr:to>
    <xdr:pic>
      <xdr:nvPicPr>
        <xdr:cNvPr id="173" name="Images 11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23950" y="20240625"/>
          <a:ext cx="152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28575</xdr:rowOff>
    </xdr:from>
    <xdr:to>
      <xdr:col>0</xdr:col>
      <xdr:colOff>209550</xdr:colOff>
      <xdr:row>110</xdr:row>
      <xdr:rowOff>133350</xdr:rowOff>
    </xdr:to>
    <xdr:pic>
      <xdr:nvPicPr>
        <xdr:cNvPr id="174" name="Images 5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2024062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97</xdr:row>
      <xdr:rowOff>28575</xdr:rowOff>
    </xdr:from>
    <xdr:to>
      <xdr:col>0</xdr:col>
      <xdr:colOff>209550</xdr:colOff>
      <xdr:row>97</xdr:row>
      <xdr:rowOff>133350</xdr:rowOff>
    </xdr:to>
    <xdr:pic>
      <xdr:nvPicPr>
        <xdr:cNvPr id="175" name="Images 11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525" y="17764125"/>
          <a:ext cx="2000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97</xdr:row>
      <xdr:rowOff>28575</xdr:rowOff>
    </xdr:from>
    <xdr:to>
      <xdr:col>1</xdr:col>
      <xdr:colOff>190500</xdr:colOff>
      <xdr:row>97</xdr:row>
      <xdr:rowOff>104775</xdr:rowOff>
    </xdr:to>
    <xdr:pic>
      <xdr:nvPicPr>
        <xdr:cNvPr id="176" name="Images 11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23950" y="17764125"/>
          <a:ext cx="1524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1743075</xdr:colOff>
      <xdr:row>25</xdr:row>
      <xdr:rowOff>152400</xdr:rowOff>
    </xdr:to>
    <xdr:pic>
      <xdr:nvPicPr>
        <xdr:cNvPr id="177" name="Images 11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800475" y="0"/>
          <a:ext cx="1981200" cy="428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</xdr:colOff>
      <xdr:row>25</xdr:row>
      <xdr:rowOff>152400</xdr:rowOff>
    </xdr:to>
    <xdr:graphicFrame>
      <xdr:nvGraphicFramePr>
        <xdr:cNvPr id="178" name="Chart 178"/>
        <xdr:cNvGraphicFramePr/>
      </xdr:nvGraphicFramePr>
      <xdr:xfrm>
        <a:off x="0" y="0"/>
        <a:ext cx="3810000" cy="428625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6</xdr:col>
      <xdr:colOff>9525</xdr:colOff>
      <xdr:row>27</xdr:row>
      <xdr:rowOff>142875</xdr:rowOff>
    </xdr:from>
    <xdr:to>
      <xdr:col>12</xdr:col>
      <xdr:colOff>1743075</xdr:colOff>
      <xdr:row>123</xdr:row>
      <xdr:rowOff>180975</xdr:rowOff>
    </xdr:to>
    <xdr:graphicFrame>
      <xdr:nvGraphicFramePr>
        <xdr:cNvPr id="179" name="Chart 179"/>
        <xdr:cNvGraphicFramePr/>
      </xdr:nvGraphicFramePr>
      <xdr:xfrm>
        <a:off x="2581275" y="4619625"/>
        <a:ext cx="3200400" cy="182499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81">
      <selection activeCell="V19" sqref="V19"/>
    </sheetView>
  </sheetViews>
  <sheetFormatPr defaultColWidth="12.57421875" defaultRowHeight="12.75"/>
  <cols>
    <col min="1" max="1" width="16.28125" style="1" customWidth="1"/>
    <col min="2" max="2" width="3.140625" style="2" customWidth="1"/>
    <col min="3" max="3" width="6.140625" style="3" customWidth="1"/>
    <col min="4" max="4" width="5.7109375" style="4" customWidth="1"/>
    <col min="5" max="5" width="2.57421875" style="5" customWidth="1"/>
    <col min="6" max="6" width="4.7109375" style="6" customWidth="1"/>
    <col min="7" max="9" width="3.57421875" style="7" customWidth="1"/>
    <col min="10" max="10" width="3.8515625" style="7" customWidth="1"/>
    <col min="11" max="12" width="3.7109375" style="7" customWidth="1"/>
    <col min="13" max="13" width="34.421875" style="7" customWidth="1"/>
    <col min="14" max="14" width="2.28125" style="7" customWidth="1"/>
    <col min="15" max="15" width="3.57421875" style="7" customWidth="1"/>
    <col min="16" max="17" width="3.7109375" style="7" customWidth="1"/>
    <col min="18" max="19" width="3.8515625" style="7" customWidth="1"/>
    <col min="20" max="20" width="3.00390625" style="7" customWidth="1"/>
    <col min="21" max="236" width="11.57421875" style="0" customWidth="1"/>
  </cols>
  <sheetData>
    <row r="1" spans="1:6" ht="15">
      <c r="A1" s="8" t="s">
        <v>0</v>
      </c>
      <c r="B1" s="9"/>
      <c r="C1" s="10" t="s">
        <v>1</v>
      </c>
      <c r="D1" s="11" t="s">
        <v>1</v>
      </c>
      <c r="F1" s="12" t="s">
        <v>2</v>
      </c>
    </row>
    <row r="2" spans="1:20" ht="12.75" customHeight="1" hidden="1">
      <c r="A2" s="13" t="s">
        <v>3</v>
      </c>
      <c r="C2" s="14">
        <f>F2/E2</f>
        <v>135.2941176470588</v>
      </c>
      <c r="D2" s="15" t="s">
        <v>1</v>
      </c>
      <c r="E2" s="16">
        <v>51</v>
      </c>
      <c r="F2" s="17">
        <f>SUM(G2:AE2)</f>
        <v>6900</v>
      </c>
      <c r="G2" s="18">
        <f>SUM(G34:G125)</f>
        <v>1000</v>
      </c>
      <c r="H2" s="18">
        <f>SUM(H34:H125)</f>
        <v>1000</v>
      </c>
      <c r="I2" s="18">
        <f>SUM(I34:I125)</f>
        <v>1000</v>
      </c>
      <c r="J2" s="18">
        <f>SUM(J34:J125)</f>
        <v>1000</v>
      </c>
      <c r="K2" s="18">
        <f>SUM(K34:K125)</f>
        <v>1000</v>
      </c>
      <c r="L2" s="18">
        <f>SUM(L34:L125)</f>
        <v>1000</v>
      </c>
      <c r="M2" s="18">
        <f>SUM(M34:M125)</f>
        <v>900</v>
      </c>
      <c r="N2" s="18">
        <f>SUM(N34:N125)</f>
        <v>0</v>
      </c>
      <c r="O2" s="18">
        <f>SUM(O34:O125)</f>
        <v>0</v>
      </c>
      <c r="P2" s="18">
        <f>SUM(P34:P125)</f>
        <v>0</v>
      </c>
      <c r="Q2" s="18">
        <f>SUM(Q34:Q125)</f>
        <v>0</v>
      </c>
      <c r="R2" s="18">
        <f>SUM(R34:R125)</f>
        <v>0</v>
      </c>
      <c r="S2" s="18">
        <f>SUM(S34:S125)</f>
        <v>0</v>
      </c>
      <c r="T2" s="18">
        <f>SUM(T34:T125)</f>
        <v>0</v>
      </c>
    </row>
    <row r="3" spans="1:6" ht="13.5">
      <c r="A3" s="19" t="s">
        <v>4</v>
      </c>
      <c r="B3" s="20"/>
      <c r="C3" s="21">
        <f>C34</f>
        <v>77.27536231884058</v>
      </c>
      <c r="D3" s="22" t="s">
        <v>5</v>
      </c>
      <c r="E3" s="23"/>
      <c r="F3" s="24">
        <f>F34</f>
        <v>53320</v>
      </c>
    </row>
    <row r="4" spans="1:6" ht="13.5">
      <c r="A4" s="19" t="s">
        <v>6</v>
      </c>
      <c r="B4" s="25">
        <f>C89+C108+C109+C110+C113+C114</f>
        <v>0.6666666666666667</v>
      </c>
      <c r="C4" s="26">
        <f>C108+C109+C110+C114+C113+C89+C3</f>
        <v>77.94202898550725</v>
      </c>
      <c r="D4" s="26">
        <f>B4*100/(100-C3)</f>
        <v>2.933673469387755</v>
      </c>
      <c r="E4" s="23"/>
      <c r="F4" s="27">
        <f>F108+F109+F110+F114+F113+F89</f>
        <v>460</v>
      </c>
    </row>
    <row r="5" spans="1:6" ht="13.5">
      <c r="A5" s="19" t="s">
        <v>7</v>
      </c>
      <c r="B5" s="20"/>
      <c r="C5" s="28">
        <f>C35+C36</f>
        <v>5.492753623188406</v>
      </c>
      <c r="D5" s="21">
        <f>C5*100/(100-C3)</f>
        <v>24.17091836734694</v>
      </c>
      <c r="E5" s="23"/>
      <c r="F5" s="29">
        <f>F35+F36</f>
        <v>3790</v>
      </c>
    </row>
    <row r="6" spans="1:6" ht="13.5">
      <c r="A6" s="19" t="s">
        <v>8</v>
      </c>
      <c r="B6" s="30"/>
      <c r="C6" s="31">
        <f>C92</f>
        <v>3.971014492753623</v>
      </c>
      <c r="D6" s="21">
        <f>C6*100/(100-C3)</f>
        <v>17.474489795918366</v>
      </c>
      <c r="E6" s="23"/>
      <c r="F6" s="27">
        <f>F92</f>
        <v>2740</v>
      </c>
    </row>
    <row r="7" spans="1:6" ht="13.5">
      <c r="A7" s="19" t="s">
        <v>9</v>
      </c>
      <c r="B7" s="30"/>
      <c r="C7" s="31">
        <f>C93</f>
        <v>2.0869565217391304</v>
      </c>
      <c r="D7" s="21">
        <f>C7*100/(100-C3)</f>
        <v>9.183673469387754</v>
      </c>
      <c r="E7" s="23"/>
      <c r="F7" s="27">
        <f>F93</f>
        <v>1440</v>
      </c>
    </row>
    <row r="8" spans="1:6" ht="13.5">
      <c r="A8" s="19" t="s">
        <v>10</v>
      </c>
      <c r="B8" s="30"/>
      <c r="C8" s="31">
        <f>C37</f>
        <v>1.608695652173913</v>
      </c>
      <c r="D8" s="21">
        <f>C8*100/(100-C3)</f>
        <v>7.079081632653061</v>
      </c>
      <c r="E8" s="23"/>
      <c r="F8" s="27">
        <f>F37</f>
        <v>1110</v>
      </c>
    </row>
    <row r="9" spans="1:6" ht="13.5">
      <c r="A9" s="19" t="s">
        <v>11</v>
      </c>
      <c r="B9" s="30"/>
      <c r="C9" s="31">
        <f>C38</f>
        <v>1.0289855072463767</v>
      </c>
      <c r="D9" s="21">
        <f>C9*100/(100-C3)</f>
        <v>4.528061224489795</v>
      </c>
      <c r="E9" s="23"/>
      <c r="F9" s="27">
        <f>F38</f>
        <v>710</v>
      </c>
    </row>
    <row r="10" spans="1:6" ht="13.5">
      <c r="A10" s="19" t="s">
        <v>12</v>
      </c>
      <c r="B10" s="30"/>
      <c r="C10" s="31">
        <f>C39+C40+C63</f>
        <v>0.7246376811594202</v>
      </c>
      <c r="D10" s="21">
        <f>C10*100/(100-C3)</f>
        <v>3.188775510204081</v>
      </c>
      <c r="F10" s="27">
        <f>F39+F40+F63</f>
        <v>500</v>
      </c>
    </row>
    <row r="11" spans="1:6" ht="13.5">
      <c r="A11" s="32" t="s">
        <v>13</v>
      </c>
      <c r="B11" s="20"/>
      <c r="C11" s="28">
        <f>C65</f>
        <v>0.7101449275362319</v>
      </c>
      <c r="D11" s="21">
        <f>C11*100/(100-C3)</f>
        <v>3.1249999999999996</v>
      </c>
      <c r="E11" s="23"/>
      <c r="F11" s="29">
        <f>F65</f>
        <v>490</v>
      </c>
    </row>
    <row r="12" spans="1:6" ht="13.5">
      <c r="A12" s="19" t="s">
        <v>14</v>
      </c>
      <c r="B12" s="30"/>
      <c r="C12" s="31">
        <f>C42+C51</f>
        <v>0.5942028985507246</v>
      </c>
      <c r="D12" s="21">
        <f>C12*100/(100-C3)</f>
        <v>2.6147959183673466</v>
      </c>
      <c r="F12" s="27">
        <f>F42+F51</f>
        <v>410</v>
      </c>
    </row>
    <row r="13" spans="1:6" ht="13.5">
      <c r="A13" s="19" t="s">
        <v>15</v>
      </c>
      <c r="B13" s="30"/>
      <c r="C13" s="31">
        <f>C44+C46+C45+C47+C54</f>
        <v>0.536231884057971</v>
      </c>
      <c r="D13" s="21">
        <f>C13*100/(100-C3)</f>
        <v>2.35969387755102</v>
      </c>
      <c r="F13" s="27">
        <f>F44+F46+F45+F47+F54</f>
        <v>370</v>
      </c>
    </row>
    <row r="14" spans="1:6" ht="13.5">
      <c r="A14" s="19" t="s">
        <v>16</v>
      </c>
      <c r="B14" s="30"/>
      <c r="C14" s="31">
        <f>C41</f>
        <v>0.37681159420289856</v>
      </c>
      <c r="D14" s="21">
        <f>C14*100/(100-C3)</f>
        <v>1.6581632653061225</v>
      </c>
      <c r="F14" s="27">
        <f>F41</f>
        <v>260</v>
      </c>
    </row>
    <row r="15" spans="1:6" ht="13.5">
      <c r="A15" s="19" t="s">
        <v>17</v>
      </c>
      <c r="B15" s="30"/>
      <c r="C15" s="31">
        <f>C66</f>
        <v>0.34782608695652173</v>
      </c>
      <c r="D15" s="21">
        <f>C15*100/(100-C3)</f>
        <v>1.530612244897959</v>
      </c>
      <c r="F15" s="27">
        <f>F66</f>
        <v>240</v>
      </c>
    </row>
    <row r="16" spans="1:6" ht="13.5">
      <c r="A16" s="19" t="s">
        <v>18</v>
      </c>
      <c r="B16" s="30"/>
      <c r="C16" s="31">
        <f>C94</f>
        <v>0.30434782608695654</v>
      </c>
      <c r="D16" s="21">
        <f>C94*100/(100-C3)</f>
        <v>1.3392857142857144</v>
      </c>
      <c r="F16" s="27">
        <f>F94</f>
        <v>210</v>
      </c>
    </row>
    <row r="17" spans="1:6" ht="13.5">
      <c r="A17" s="19" t="s">
        <v>19</v>
      </c>
      <c r="B17" s="30"/>
      <c r="C17" s="31">
        <f>C95</f>
        <v>0.30434782608695654</v>
      </c>
      <c r="D17" s="21">
        <f>C95*100/(100-C3)</f>
        <v>1.3392857142857144</v>
      </c>
      <c r="F17" s="27">
        <f>F95</f>
        <v>210</v>
      </c>
    </row>
    <row r="18" spans="1:6" ht="13.5">
      <c r="A18" s="19" t="s">
        <v>20</v>
      </c>
      <c r="B18" s="30"/>
      <c r="C18" s="31">
        <f>C96</f>
        <v>0.2463768115942029</v>
      </c>
      <c r="D18" s="21">
        <f>C96*100/(100-C3)</f>
        <v>1.0841836734693877</v>
      </c>
      <c r="F18" s="27">
        <f>F96</f>
        <v>170</v>
      </c>
    </row>
    <row r="19" spans="1:6" ht="13.5">
      <c r="A19" s="19" t="s">
        <v>21</v>
      </c>
      <c r="B19" s="30"/>
      <c r="C19" s="31">
        <f>C67</f>
        <v>0.2463768115942029</v>
      </c>
      <c r="D19" s="21">
        <f>C67*100/(100-C3)</f>
        <v>1.0841836734693877</v>
      </c>
      <c r="F19" s="27">
        <f>F67</f>
        <v>170</v>
      </c>
    </row>
    <row r="20" spans="1:6" ht="13.5">
      <c r="A20" s="19" t="s">
        <v>22</v>
      </c>
      <c r="B20" s="30"/>
      <c r="C20" s="31">
        <f>C88</f>
        <v>0.2463768115942029</v>
      </c>
      <c r="D20" s="21">
        <f>C88*100/(100-C3)</f>
        <v>1.0841836734693877</v>
      </c>
      <c r="F20" s="27">
        <f>F88</f>
        <v>170</v>
      </c>
    </row>
    <row r="21" spans="1:6" ht="13.5">
      <c r="A21" s="19" t="s">
        <v>23</v>
      </c>
      <c r="B21" s="30"/>
      <c r="C21" s="31">
        <f>C38+C39+C40+C41+C42+C43+C44+C45+C46+C47+C48+C49+C50+C51+C52+C53+C54+C55+C56+C57+C58+C59+C60+C61+C62+C63</f>
        <v>4.159420289855074</v>
      </c>
      <c r="D21" s="21">
        <f>C21*100/(100-C3)</f>
        <v>18.303571428571434</v>
      </c>
      <c r="F21" s="27">
        <f>F38+F39+F40+F41+F42+F43+F44+F45+F46+F47+F48+F49+F50+F51+F52+F53+F54+F55+F56+F57+F58+F59+F61+F62+F63</f>
        <v>2850</v>
      </c>
    </row>
    <row r="22" spans="1:6" ht="13.5">
      <c r="A22" s="19" t="s">
        <v>9</v>
      </c>
      <c r="B22" s="30"/>
      <c r="C22" s="31">
        <f>C93</f>
        <v>2.0869565217391304</v>
      </c>
      <c r="D22" s="21">
        <f>C22*100/(100-C3)</f>
        <v>9.183673469387754</v>
      </c>
      <c r="E22" s="23"/>
      <c r="F22" s="27">
        <f>F93</f>
        <v>1440</v>
      </c>
    </row>
    <row r="23" spans="1:6" ht="13.5">
      <c r="A23" s="33" t="s">
        <v>24</v>
      </c>
      <c r="B23" s="30"/>
      <c r="C23" s="31">
        <f>C65+C66+C67+C68+C69+C70+C71+C72+C73+C74+C75+C76</f>
        <v>1.7971014492753619</v>
      </c>
      <c r="D23" s="21">
        <f>C23*100/(100-C3)</f>
        <v>7.90816326530612</v>
      </c>
      <c r="F23" s="27">
        <f>F65+F66+F67+F68+F69+F70+F71+F72+F73+F74+F75+F76</f>
        <v>1240</v>
      </c>
    </row>
    <row r="24" spans="1:6" ht="13.5">
      <c r="A24" s="19" t="s">
        <v>25</v>
      </c>
      <c r="B24" s="30"/>
      <c r="C24" s="31">
        <f>C94+C95+C96+C97+C98+C99+C100+C101+C102+C103+C104+C105+C106+C107+C108+C109+C110</f>
        <v>1.5942028985507246</v>
      </c>
      <c r="D24" s="21">
        <f>C24*100/(100-C3)</f>
        <v>7.01530612244898</v>
      </c>
      <c r="F24" s="27">
        <f>F94+F95+F96+F97+F98+F99+F100+F101+F102+F103+F104+F105+F106+F107+F108+F109+F110</f>
        <v>1100</v>
      </c>
    </row>
    <row r="25" spans="1:6" ht="13.5">
      <c r="A25" s="19" t="s">
        <v>26</v>
      </c>
      <c r="B25" s="30"/>
      <c r="C25" s="31">
        <f>C77+C78+C79+C80+C81+C82+C83+C84+C85+C86+C87+C88+C89+C90</f>
        <v>1.1159420289855073</v>
      </c>
      <c r="D25" s="21">
        <f>C25*100/(100-C3)</f>
        <v>4.910714285714286</v>
      </c>
      <c r="F25" s="27">
        <f>F77+F78+F79+F80+F81+F82+F83+F84+F85+F86+F87+F88+F89+F90</f>
        <v>770</v>
      </c>
    </row>
    <row r="26" spans="1:6" ht="13.5">
      <c r="A26" s="19" t="s">
        <v>27</v>
      </c>
      <c r="B26" s="30"/>
      <c r="C26" s="31">
        <f>C111+C112+C113+C114+C115+C116+C117+C118+C119+C120+C121+C122</f>
        <v>0.753623188405797</v>
      </c>
      <c r="D26" s="21">
        <f>C26*100/(100-C3)</f>
        <v>3.3163265306122445</v>
      </c>
      <c r="F26" s="27">
        <f>F111+F112+F113+F114+F115+F116+F117+F118+F119+F120+F121+F122</f>
        <v>540</v>
      </c>
    </row>
    <row r="27" spans="1:11" ht="13.5">
      <c r="A27" s="34" t="s">
        <v>28</v>
      </c>
      <c r="B27" s="35"/>
      <c r="C27" s="36">
        <f>F27/F30*100</f>
        <v>90.40220705677363</v>
      </c>
      <c r="D27" s="37"/>
      <c r="F27" s="38">
        <f>(G27+H27+I27+J27+K27+L27+L29)*10</f>
        <v>62260</v>
      </c>
      <c r="G27" s="7">
        <v>5718</v>
      </c>
      <c r="H27" s="7">
        <v>297</v>
      </c>
      <c r="I27" s="7">
        <v>176</v>
      </c>
      <c r="J27" s="7">
        <v>12</v>
      </c>
      <c r="K27" s="7">
        <v>23</v>
      </c>
    </row>
    <row r="28" spans="1:11" ht="13.5">
      <c r="A28" s="34" t="s">
        <v>29</v>
      </c>
      <c r="B28" s="35"/>
      <c r="C28" s="36">
        <f>F28/F30*100</f>
        <v>6.229127341367795</v>
      </c>
      <c r="D28" s="37"/>
      <c r="F28" s="39">
        <v>4290</v>
      </c>
      <c r="G28" s="40" t="s">
        <v>30</v>
      </c>
      <c r="H28" s="40" t="s">
        <v>31</v>
      </c>
      <c r="I28" s="40" t="s">
        <v>32</v>
      </c>
      <c r="J28" s="40" t="s">
        <v>33</v>
      </c>
      <c r="K28" s="40" t="s">
        <v>30</v>
      </c>
    </row>
    <row r="29" spans="1:6" ht="13.5">
      <c r="A29" s="34" t="s">
        <v>34</v>
      </c>
      <c r="B29" s="35"/>
      <c r="C29" s="36">
        <f>F29/F30*100</f>
        <v>3.368665601858574</v>
      </c>
      <c r="D29" s="37"/>
      <c r="F29" s="39">
        <v>2320</v>
      </c>
    </row>
    <row r="30" spans="1:6" ht="13.5">
      <c r="A30" s="34" t="s">
        <v>35</v>
      </c>
      <c r="B30" s="35"/>
      <c r="C30" s="41">
        <f>F30/E30</f>
        <v>99.81159420289855</v>
      </c>
      <c r="D30" s="37"/>
      <c r="E30" s="5">
        <f>E32</f>
        <v>690</v>
      </c>
      <c r="F30" s="17">
        <f>F27+F28+F29</f>
        <v>68870</v>
      </c>
    </row>
    <row r="31" spans="1:5" ht="15">
      <c r="A31" s="42" t="s">
        <v>36</v>
      </c>
      <c r="B31" s="43"/>
      <c r="C31" s="44"/>
      <c r="D31" s="45"/>
      <c r="E31" s="23"/>
    </row>
    <row r="32" spans="1:20" ht="13.5">
      <c r="A32" s="46" t="s">
        <v>37</v>
      </c>
      <c r="C32" s="14">
        <f>F32/E32</f>
        <v>100</v>
      </c>
      <c r="E32" s="16">
        <v>690</v>
      </c>
      <c r="F32" s="17">
        <f>SUM(G32:AE32)*10</f>
        <v>69000</v>
      </c>
      <c r="G32" s="18">
        <f>SUM(G34:G125)</f>
        <v>1000</v>
      </c>
      <c r="H32" s="18">
        <f>SUM(H34:H125)</f>
        <v>1000</v>
      </c>
      <c r="I32" s="18">
        <f>SUM(I34:I125)</f>
        <v>1000</v>
      </c>
      <c r="J32" s="18">
        <f>SUM(J34:J125)</f>
        <v>1000</v>
      </c>
      <c r="K32" s="18">
        <f>SUM(K34:K125)</f>
        <v>1000</v>
      </c>
      <c r="L32" s="18">
        <f>SUM(L34:L125)</f>
        <v>1000</v>
      </c>
      <c r="M32" s="18">
        <f>SUM(M34:M127)</f>
        <v>900</v>
      </c>
      <c r="N32" s="18">
        <f>SUM(N34:N127)</f>
        <v>0</v>
      </c>
      <c r="O32" s="18">
        <f>SUM(O34:O125)</f>
        <v>0</v>
      </c>
      <c r="P32" s="18">
        <f>SUM(P34:P125)</f>
        <v>0</v>
      </c>
      <c r="Q32" s="18">
        <f>SUM(Q34:Q125)</f>
        <v>0</v>
      </c>
      <c r="R32" s="18">
        <f>SUM(R34:R127)</f>
        <v>0</v>
      </c>
      <c r="S32" s="18">
        <f>SUM(S34:S127)</f>
        <v>0</v>
      </c>
      <c r="T32" s="18"/>
    </row>
    <row r="33" spans="1:6" ht="15">
      <c r="A33" s="8" t="s">
        <v>0</v>
      </c>
      <c r="B33" s="9"/>
      <c r="C33" s="10" t="s">
        <v>1</v>
      </c>
      <c r="D33" s="47" t="s">
        <v>38</v>
      </c>
      <c r="F33" s="12" t="s">
        <v>2</v>
      </c>
    </row>
    <row r="34" spans="1:13" ht="15">
      <c r="A34" s="1" t="s">
        <v>39</v>
      </c>
      <c r="B34" s="48"/>
      <c r="C34" s="49">
        <f>F34/E34</f>
        <v>77.27536231884058</v>
      </c>
      <c r="D34" s="50">
        <v>0</v>
      </c>
      <c r="E34" s="23">
        <f>E32</f>
        <v>690</v>
      </c>
      <c r="F34" s="17">
        <f>SUM(G34:AE34)*10</f>
        <v>53320</v>
      </c>
      <c r="G34" s="7">
        <v>849</v>
      </c>
      <c r="H34" s="7">
        <v>730</v>
      </c>
      <c r="I34" s="7">
        <v>730</v>
      </c>
      <c r="J34" s="7">
        <v>753</v>
      </c>
      <c r="K34" s="7">
        <v>775</v>
      </c>
      <c r="L34" s="7">
        <v>764</v>
      </c>
      <c r="M34" s="7">
        <v>731</v>
      </c>
    </row>
    <row r="35" spans="1:13" ht="15">
      <c r="A35" s="1" t="s">
        <v>40</v>
      </c>
      <c r="B35" s="48"/>
      <c r="C35" s="51">
        <f>F35/E35</f>
        <v>5.246376811594203</v>
      </c>
      <c r="D35" s="52">
        <f>C35*100/(100-C3)</f>
        <v>23.08673469387755</v>
      </c>
      <c r="E35" s="23">
        <f>E34</f>
        <v>690</v>
      </c>
      <c r="F35" s="17">
        <f>SUM(G35:AE35)*10</f>
        <v>3620</v>
      </c>
      <c r="G35" s="7">
        <v>32</v>
      </c>
      <c r="H35" s="7">
        <v>85</v>
      </c>
      <c r="I35" s="7">
        <v>74</v>
      </c>
      <c r="J35" s="7">
        <v>66</v>
      </c>
      <c r="K35" s="7">
        <v>47</v>
      </c>
      <c r="L35" s="7">
        <v>28</v>
      </c>
      <c r="M35" s="7">
        <v>30</v>
      </c>
    </row>
    <row r="36" spans="1:13" ht="15">
      <c r="A36" s="1" t="s">
        <v>41</v>
      </c>
      <c r="B36" s="48"/>
      <c r="C36" s="51">
        <f>F36/E36</f>
        <v>0.2463768115942029</v>
      </c>
      <c r="D36" s="52">
        <f>C36*100/(100-C3)</f>
        <v>1.0841836734693877</v>
      </c>
      <c r="E36" s="23">
        <f>E35</f>
        <v>690</v>
      </c>
      <c r="F36" s="17">
        <f>SUM(G36:AE36)*10</f>
        <v>170</v>
      </c>
      <c r="H36" s="7">
        <v>2</v>
      </c>
      <c r="I36" s="7">
        <v>2</v>
      </c>
      <c r="J36" s="7">
        <v>1</v>
      </c>
      <c r="K36" s="7">
        <v>6</v>
      </c>
      <c r="L36" s="7">
        <v>5</v>
      </c>
      <c r="M36" s="7">
        <v>1</v>
      </c>
    </row>
    <row r="37" spans="1:13" ht="15">
      <c r="A37" s="1" t="s">
        <v>42</v>
      </c>
      <c r="B37" s="48"/>
      <c r="C37" s="51">
        <f>F37/E37</f>
        <v>1.608695652173913</v>
      </c>
      <c r="D37" s="52">
        <f>C37*100/(100-C3)</f>
        <v>7.079081632653061</v>
      </c>
      <c r="E37" s="23">
        <f>E36</f>
        <v>690</v>
      </c>
      <c r="F37" s="17">
        <f>SUM(G37:AE37)*10</f>
        <v>1110</v>
      </c>
      <c r="G37" s="7">
        <v>22</v>
      </c>
      <c r="H37" s="7">
        <v>19</v>
      </c>
      <c r="I37" s="7">
        <v>30</v>
      </c>
      <c r="J37" s="7">
        <v>14</v>
      </c>
      <c r="K37" s="7">
        <v>6</v>
      </c>
      <c r="L37" s="7">
        <v>15</v>
      </c>
      <c r="M37" s="7">
        <v>5</v>
      </c>
    </row>
    <row r="38" spans="1:13" ht="15">
      <c r="A38" s="1" t="s">
        <v>43</v>
      </c>
      <c r="B38" s="48"/>
      <c r="C38" s="51">
        <f>F38/E38</f>
        <v>1.0289855072463767</v>
      </c>
      <c r="D38" s="52">
        <f>C38*100/(100-C3)</f>
        <v>4.528061224489795</v>
      </c>
      <c r="E38" s="23">
        <f>E37</f>
        <v>690</v>
      </c>
      <c r="F38" s="17">
        <f>SUM(G38:AE38)*10</f>
        <v>710</v>
      </c>
      <c r="G38" s="7">
        <v>1</v>
      </c>
      <c r="H38" s="7">
        <v>15</v>
      </c>
      <c r="I38" s="7">
        <v>3</v>
      </c>
      <c r="J38" s="7">
        <v>12</v>
      </c>
      <c r="K38" s="7">
        <v>8</v>
      </c>
      <c r="L38" s="7">
        <v>22</v>
      </c>
      <c r="M38" s="7">
        <v>10</v>
      </c>
    </row>
    <row r="39" spans="1:13" ht="15">
      <c r="A39" s="1" t="s">
        <v>44</v>
      </c>
      <c r="B39" s="48"/>
      <c r="C39" s="51">
        <f>F39/E39</f>
        <v>0.6956521739130435</v>
      </c>
      <c r="D39" s="52">
        <f>C39*100/(100-C3)</f>
        <v>3.061224489795918</v>
      </c>
      <c r="E39" s="23">
        <f>E38</f>
        <v>690</v>
      </c>
      <c r="F39" s="17">
        <f>SUM(G39:AE39)*10</f>
        <v>480</v>
      </c>
      <c r="G39" s="7">
        <v>1</v>
      </c>
      <c r="H39" s="7">
        <v>3</v>
      </c>
      <c r="I39" s="7">
        <v>5</v>
      </c>
      <c r="J39" s="7">
        <v>10</v>
      </c>
      <c r="K39" s="7">
        <v>16</v>
      </c>
      <c r="L39" s="7">
        <v>6</v>
      </c>
      <c r="M39" s="7">
        <v>7</v>
      </c>
    </row>
    <row r="40" spans="1:11" ht="15">
      <c r="A40" s="1" t="s">
        <v>45</v>
      </c>
      <c r="B40" s="48"/>
      <c r="C40" s="51">
        <f>F40/E40</f>
        <v>0.014492753623188406</v>
      </c>
      <c r="D40" s="52">
        <f>C40*100/(100-C3)</f>
        <v>0.06377551020408163</v>
      </c>
      <c r="E40" s="23">
        <f>E39</f>
        <v>690</v>
      </c>
      <c r="F40" s="17">
        <f>SUM(G40:AE40)*10</f>
        <v>10</v>
      </c>
      <c r="K40" s="7">
        <v>1</v>
      </c>
    </row>
    <row r="41" spans="1:13" ht="15">
      <c r="A41" s="1" t="s">
        <v>46</v>
      </c>
      <c r="B41" s="48"/>
      <c r="C41" s="51">
        <f>F41/E41</f>
        <v>0.37681159420289856</v>
      </c>
      <c r="D41" s="52">
        <f>C41*100/(100-C3)</f>
        <v>1.6581632653061225</v>
      </c>
      <c r="E41" s="23">
        <f>E40</f>
        <v>690</v>
      </c>
      <c r="F41" s="17">
        <f>SUM(G41:AE41)*10</f>
        <v>260</v>
      </c>
      <c r="G41" s="7">
        <v>19</v>
      </c>
      <c r="I41" s="7">
        <v>4</v>
      </c>
      <c r="J41" s="7">
        <v>1</v>
      </c>
      <c r="L41" s="7">
        <v>1</v>
      </c>
      <c r="M41" s="7">
        <v>1</v>
      </c>
    </row>
    <row r="42" spans="1:13" ht="15">
      <c r="A42" s="1" t="s">
        <v>47</v>
      </c>
      <c r="B42" s="48"/>
      <c r="C42" s="51">
        <f>F42/E42</f>
        <v>0.5507246376811594</v>
      </c>
      <c r="D42" s="52">
        <f>C42*100/(100-C3)</f>
        <v>2.423469387755102</v>
      </c>
      <c r="E42" s="23">
        <f>E41</f>
        <v>690</v>
      </c>
      <c r="F42" s="17">
        <f>SUM(G42:AE42)*10</f>
        <v>380</v>
      </c>
      <c r="G42" s="7">
        <v>6</v>
      </c>
      <c r="H42" s="7">
        <v>2</v>
      </c>
      <c r="I42" s="7">
        <v>5</v>
      </c>
      <c r="J42" s="7">
        <v>4</v>
      </c>
      <c r="K42" s="7">
        <v>4</v>
      </c>
      <c r="L42" s="7">
        <v>9</v>
      </c>
      <c r="M42" s="7">
        <v>8</v>
      </c>
    </row>
    <row r="43" spans="1:13" ht="15">
      <c r="A43" s="1" t="s">
        <v>48</v>
      </c>
      <c r="B43" s="48"/>
      <c r="C43" s="51">
        <f>F43/E43</f>
        <v>0.18840579710144928</v>
      </c>
      <c r="D43" s="52">
        <f>C43*100/(100-C3)</f>
        <v>0.8290816326530612</v>
      </c>
      <c r="E43" s="23">
        <f>E42</f>
        <v>690</v>
      </c>
      <c r="F43" s="17">
        <f>SUM(G43:AE43)*10</f>
        <v>130</v>
      </c>
      <c r="G43" s="7">
        <v>2</v>
      </c>
      <c r="I43" s="7">
        <v>2</v>
      </c>
      <c r="J43" s="7">
        <v>6</v>
      </c>
      <c r="K43" s="7">
        <v>1</v>
      </c>
      <c r="L43" s="7">
        <v>1</v>
      </c>
      <c r="M43" s="7">
        <v>1</v>
      </c>
    </row>
    <row r="44" spans="1:13" ht="15">
      <c r="A44" s="1" t="s">
        <v>49</v>
      </c>
      <c r="B44" s="48"/>
      <c r="C44" s="51">
        <f>F44/E44</f>
        <v>0.2753623188405797</v>
      </c>
      <c r="D44" s="52">
        <f>C44*100/(100-C3)</f>
        <v>1.211734693877551</v>
      </c>
      <c r="E44" s="23">
        <f>E43</f>
        <v>690</v>
      </c>
      <c r="F44" s="17">
        <f>SUM(G44:AE44)*10</f>
        <v>190</v>
      </c>
      <c r="G44" s="7">
        <v>3</v>
      </c>
      <c r="H44" s="7">
        <v>4</v>
      </c>
      <c r="I44" s="7">
        <v>2</v>
      </c>
      <c r="K44" s="7">
        <v>1</v>
      </c>
      <c r="L44" s="7">
        <v>3</v>
      </c>
      <c r="M44" s="7">
        <v>6</v>
      </c>
    </row>
    <row r="45" spans="1:13" ht="15">
      <c r="A45" s="1" t="s">
        <v>50</v>
      </c>
      <c r="B45" s="48"/>
      <c r="C45" s="51">
        <f>F45/E45</f>
        <v>0.13043478260869565</v>
      </c>
      <c r="D45" s="52">
        <f>C45*100/(100-C4)</f>
        <v>0.5913272010512484</v>
      </c>
      <c r="E45" s="23">
        <f>E44</f>
        <v>690</v>
      </c>
      <c r="F45" s="17">
        <f>SUM(G45:AE45)*10</f>
        <v>90</v>
      </c>
      <c r="J45" s="7">
        <v>4</v>
      </c>
      <c r="L45" s="7">
        <v>3</v>
      </c>
      <c r="M45" s="7">
        <v>2</v>
      </c>
    </row>
    <row r="46" spans="1:12" ht="15">
      <c r="A46" s="1" t="s">
        <v>51</v>
      </c>
      <c r="B46" s="48"/>
      <c r="C46" s="51">
        <f>F46/E46</f>
        <v>0.043478260869565216</v>
      </c>
      <c r="D46" s="52">
        <f>C46*100/(100-C3)</f>
        <v>0.1913265306122449</v>
      </c>
      <c r="E46" s="23">
        <f>E45</f>
        <v>690</v>
      </c>
      <c r="F46" s="17">
        <f>SUM(G46:AE46)*10</f>
        <v>30</v>
      </c>
      <c r="H46" s="7">
        <v>1</v>
      </c>
      <c r="L46" s="7">
        <v>2</v>
      </c>
    </row>
    <row r="47" spans="1:12" ht="15">
      <c r="A47" s="1" t="s">
        <v>52</v>
      </c>
      <c r="B47" s="48"/>
      <c r="C47" s="51">
        <f>F47/E47</f>
        <v>0.07246376811594203</v>
      </c>
      <c r="D47" s="52">
        <f>C47*100/(100-C3)</f>
        <v>0.31887755102040816</v>
      </c>
      <c r="E47" s="23">
        <f>E46</f>
        <v>690</v>
      </c>
      <c r="F47" s="17">
        <f>SUM(G47:AE47)*10</f>
        <v>50</v>
      </c>
      <c r="K47" s="7">
        <v>1</v>
      </c>
      <c r="L47" s="7">
        <v>4</v>
      </c>
    </row>
    <row r="48" spans="1:12" ht="15">
      <c r="A48" s="1" t="s">
        <v>53</v>
      </c>
      <c r="B48" s="48"/>
      <c r="C48" s="51">
        <f>F48/E48</f>
        <v>0.13043478260869565</v>
      </c>
      <c r="D48" s="52">
        <f>C48*100/(100-C3)</f>
        <v>0.5739795918367346</v>
      </c>
      <c r="E48" s="23">
        <f>E47</f>
        <v>690</v>
      </c>
      <c r="F48" s="17">
        <f>SUM(G48:AE48)*10</f>
        <v>90</v>
      </c>
      <c r="G48" s="7">
        <v>6</v>
      </c>
      <c r="J48" s="7">
        <v>1</v>
      </c>
      <c r="K48" s="7">
        <v>1</v>
      </c>
      <c r="L48" s="7">
        <v>1</v>
      </c>
    </row>
    <row r="49" spans="1:13" ht="15">
      <c r="A49" s="1" t="s">
        <v>54</v>
      </c>
      <c r="B49" s="48"/>
      <c r="C49" s="51">
        <f>F49/E49</f>
        <v>0.11594202898550725</v>
      </c>
      <c r="D49" s="52">
        <f>C49*100/(100-C3)</f>
        <v>0.5102040816326531</v>
      </c>
      <c r="E49" s="23">
        <f>E48</f>
        <v>690</v>
      </c>
      <c r="F49" s="17">
        <f>SUM(G49:AE49)*10</f>
        <v>80</v>
      </c>
      <c r="I49" s="7">
        <v>6</v>
      </c>
      <c r="L49" s="7">
        <v>1</v>
      </c>
      <c r="M49" s="7">
        <v>1</v>
      </c>
    </row>
    <row r="50" spans="1:13" ht="15">
      <c r="A50" s="1" t="s">
        <v>55</v>
      </c>
      <c r="B50" s="48"/>
      <c r="C50" s="51">
        <f>F50/E50</f>
        <v>0.07246376811594203</v>
      </c>
      <c r="D50" s="52">
        <f>C50*100/(100-C3)</f>
        <v>0.31887755102040816</v>
      </c>
      <c r="E50" s="23">
        <f>E49</f>
        <v>690</v>
      </c>
      <c r="F50" s="17">
        <f>SUM(G50:AE50)*10</f>
        <v>50</v>
      </c>
      <c r="J50" s="7">
        <v>2</v>
      </c>
      <c r="K50" s="7">
        <v>1</v>
      </c>
      <c r="L50" s="7">
        <v>1</v>
      </c>
      <c r="M50" s="7">
        <v>1</v>
      </c>
    </row>
    <row r="51" spans="1:13" ht="15">
      <c r="A51" s="1" t="s">
        <v>56</v>
      </c>
      <c r="B51" s="48"/>
      <c r="C51" s="51">
        <f>F51/E51</f>
        <v>0.043478260869565216</v>
      </c>
      <c r="D51" s="52">
        <f>C51*100/(100-C3)</f>
        <v>0.1913265306122449</v>
      </c>
      <c r="E51" s="23">
        <f>E50</f>
        <v>690</v>
      </c>
      <c r="F51" s="17">
        <f>SUM(G51:AE51)*10</f>
        <v>30</v>
      </c>
      <c r="J51" s="7">
        <v>1</v>
      </c>
      <c r="M51" s="7">
        <v>2</v>
      </c>
    </row>
    <row r="52" spans="1:13" ht="15">
      <c r="A52" s="1" t="s">
        <v>57</v>
      </c>
      <c r="B52" s="48"/>
      <c r="C52" s="51">
        <f>F52/E52</f>
        <v>0.043478260869565216</v>
      </c>
      <c r="D52" s="52">
        <f>C52*100/(100-C3)</f>
        <v>0.1913265306122449</v>
      </c>
      <c r="E52" s="23">
        <f>E51</f>
        <v>690</v>
      </c>
      <c r="F52" s="17">
        <f>SUM(G52:AE52)*10</f>
        <v>30</v>
      </c>
      <c r="H52" s="7">
        <v>1</v>
      </c>
      <c r="M52" s="7">
        <v>2</v>
      </c>
    </row>
    <row r="53" spans="1:13" ht="15">
      <c r="A53" s="1" t="s">
        <v>58</v>
      </c>
      <c r="B53" s="48"/>
      <c r="C53" s="51">
        <f>F53/E53</f>
        <v>0.17391304347826086</v>
      </c>
      <c r="D53" s="52">
        <f>C53*100/(100-C3)</f>
        <v>0.7653061224489796</v>
      </c>
      <c r="E53" s="23">
        <f>E52</f>
        <v>690</v>
      </c>
      <c r="F53" s="17">
        <f>SUM(G53:AE53)*10</f>
        <v>120</v>
      </c>
      <c r="G53" s="7">
        <v>1</v>
      </c>
      <c r="L53" s="7">
        <v>1</v>
      </c>
      <c r="M53" s="7">
        <v>10</v>
      </c>
    </row>
    <row r="54" spans="1:11" ht="15">
      <c r="A54" s="1" t="s">
        <v>59</v>
      </c>
      <c r="B54" s="48"/>
      <c r="C54" s="51">
        <f>F54/E54</f>
        <v>0.014492753623188406</v>
      </c>
      <c r="D54" s="52">
        <f>C54*100/(100-C3)</f>
        <v>0.06377551020408163</v>
      </c>
      <c r="E54" s="23">
        <f>E53</f>
        <v>690</v>
      </c>
      <c r="F54" s="17">
        <f>SUM(G54:AE54)*10</f>
        <v>10</v>
      </c>
      <c r="K54" s="7">
        <v>1</v>
      </c>
    </row>
    <row r="55" spans="1:11" ht="15">
      <c r="A55" s="1" t="s">
        <v>60</v>
      </c>
      <c r="B55" s="48"/>
      <c r="C55" s="51">
        <f>F55/E55</f>
        <v>0.014492753623188406</v>
      </c>
      <c r="D55" s="52">
        <f>C55*100/(100-C3)</f>
        <v>0.06377551020408163</v>
      </c>
      <c r="E55" s="23">
        <f>E54</f>
        <v>690</v>
      </c>
      <c r="F55" s="17">
        <f>SUM(G55:AE55)*10</f>
        <v>10</v>
      </c>
      <c r="K55" s="7">
        <v>1</v>
      </c>
    </row>
    <row r="56" spans="1:10" ht="15">
      <c r="A56" s="1" t="s">
        <v>61</v>
      </c>
      <c r="B56" s="48"/>
      <c r="C56" s="51">
        <f>F56/E56</f>
        <v>0.014492753623188406</v>
      </c>
      <c r="D56" s="52">
        <f>C56*100/(100-C3)</f>
        <v>0.06377551020408163</v>
      </c>
      <c r="E56" s="23">
        <f>E55</f>
        <v>690</v>
      </c>
      <c r="F56" s="17">
        <f>SUM(G56:AE56)*10</f>
        <v>10</v>
      </c>
      <c r="J56" s="7">
        <v>1</v>
      </c>
    </row>
    <row r="57" spans="1:11" ht="15">
      <c r="A57" s="1" t="s">
        <v>62</v>
      </c>
      <c r="B57" s="48"/>
      <c r="C57" s="51">
        <f>F57/E57</f>
        <v>0.014492753623188406</v>
      </c>
      <c r="D57" s="52">
        <f>C57*100/(100-C3)</f>
        <v>0.06377551020408163</v>
      </c>
      <c r="E57" s="23">
        <f>E56</f>
        <v>690</v>
      </c>
      <c r="F57" s="17">
        <f>SUM(G57:AE57)*10</f>
        <v>10</v>
      </c>
      <c r="K57" s="7">
        <v>1</v>
      </c>
    </row>
    <row r="58" spans="1:10" ht="15">
      <c r="A58" s="1" t="s">
        <v>63</v>
      </c>
      <c r="B58" s="48"/>
      <c r="C58" s="51">
        <f>F58/E58</f>
        <v>0.014492753623188406</v>
      </c>
      <c r="D58" s="52">
        <f>C58*100/(100-C3)</f>
        <v>0.06377551020408163</v>
      </c>
      <c r="E58" s="23">
        <f>E57</f>
        <v>690</v>
      </c>
      <c r="F58" s="17">
        <f>SUM(G58:AE58)*10</f>
        <v>10</v>
      </c>
      <c r="J58" s="7">
        <v>1</v>
      </c>
    </row>
    <row r="59" spans="1:12" ht="15">
      <c r="A59" s="1" t="s">
        <v>64</v>
      </c>
      <c r="B59" s="48"/>
      <c r="C59" s="51">
        <f>F59/E59</f>
        <v>0.057971014492753624</v>
      </c>
      <c r="D59" s="52">
        <f>C59*100/(100-C3)</f>
        <v>0.25510204081632654</v>
      </c>
      <c r="E59" s="23">
        <f>E58</f>
        <v>690</v>
      </c>
      <c r="F59" s="17">
        <f>SUM(G59:AE59)*10</f>
        <v>40</v>
      </c>
      <c r="J59" s="7">
        <v>1</v>
      </c>
      <c r="K59" s="7">
        <v>2</v>
      </c>
      <c r="L59" s="7">
        <v>1</v>
      </c>
    </row>
    <row r="60" spans="1:13" ht="15">
      <c r="A60" s="1" t="s">
        <v>65</v>
      </c>
      <c r="B60" s="48"/>
      <c r="C60" s="51">
        <f>F60/E60</f>
        <v>0.028985507246376812</v>
      </c>
      <c r="D60" s="52">
        <f>C60*100/(100-C4)</f>
        <v>0.13140604467805522</v>
      </c>
      <c r="E60" s="23">
        <f>E59</f>
        <v>690</v>
      </c>
      <c r="F60" s="17">
        <f>SUM(G60:AE60)*10</f>
        <v>20</v>
      </c>
      <c r="M60" s="7">
        <v>2</v>
      </c>
    </row>
    <row r="61" spans="1:9" ht="15">
      <c r="A61" s="1" t="s">
        <v>66</v>
      </c>
      <c r="B61" s="48"/>
      <c r="C61" s="51">
        <f>F61/E61</f>
        <v>0.014492753623188406</v>
      </c>
      <c r="D61" s="52">
        <f>C61*100/(100-C3)</f>
        <v>0.06377551020408163</v>
      </c>
      <c r="E61" s="23">
        <f>E59</f>
        <v>690</v>
      </c>
      <c r="F61" s="17">
        <f>SUM(G61:AE61)*10</f>
        <v>10</v>
      </c>
      <c r="I61" s="7">
        <v>1</v>
      </c>
    </row>
    <row r="62" spans="1:9" ht="15">
      <c r="A62" s="1" t="s">
        <v>67</v>
      </c>
      <c r="B62" s="48"/>
      <c r="C62" s="51">
        <f>F62/E62</f>
        <v>0.014492753623188406</v>
      </c>
      <c r="D62" s="52">
        <f>C62*100/(100-C3)</f>
        <v>0.06377551020408163</v>
      </c>
      <c r="E62" s="23">
        <f>E61</f>
        <v>690</v>
      </c>
      <c r="F62" s="17">
        <f>SUM(G62:AE62)*10</f>
        <v>10</v>
      </c>
      <c r="I62" s="7">
        <v>1</v>
      </c>
    </row>
    <row r="63" spans="1:11" ht="15">
      <c r="A63" s="1" t="s">
        <v>68</v>
      </c>
      <c r="B63" s="48"/>
      <c r="C63" s="51">
        <f>F63/E63</f>
        <v>0.014492753623188406</v>
      </c>
      <c r="D63" s="52">
        <f>C63*100/(100-C3)</f>
        <v>0.06377551020408163</v>
      </c>
      <c r="E63" s="23">
        <f>E62</f>
        <v>690</v>
      </c>
      <c r="F63" s="17">
        <f>SUM(G63:AE63)*10</f>
        <v>10</v>
      </c>
      <c r="K63" s="7">
        <v>1</v>
      </c>
    </row>
    <row r="64" spans="3:5" ht="15">
      <c r="C64" s="51"/>
      <c r="D64" s="53"/>
      <c r="E64" s="23"/>
    </row>
    <row r="65" spans="1:13" ht="15">
      <c r="A65" s="1" t="s">
        <v>69</v>
      </c>
      <c r="C65" s="51">
        <f>F65/E65</f>
        <v>0.7101449275362319</v>
      </c>
      <c r="D65" s="52">
        <f>C65*100/(100-C3)</f>
        <v>3.1249999999999996</v>
      </c>
      <c r="E65" s="23">
        <f>E62</f>
        <v>690</v>
      </c>
      <c r="F65" s="17">
        <f>SUM(G65:AE65)*10</f>
        <v>490</v>
      </c>
      <c r="G65" s="7">
        <v>7</v>
      </c>
      <c r="I65" s="7">
        <v>10</v>
      </c>
      <c r="J65" s="7">
        <v>12</v>
      </c>
      <c r="K65" s="7">
        <v>7</v>
      </c>
      <c r="L65" s="7">
        <v>6</v>
      </c>
      <c r="M65" s="7">
        <v>7</v>
      </c>
    </row>
    <row r="66" spans="1:13" ht="15">
      <c r="A66" s="1" t="s">
        <v>70</v>
      </c>
      <c r="C66" s="51">
        <f>F66/E66</f>
        <v>0.34782608695652173</v>
      </c>
      <c r="D66" s="52">
        <f>C66*100/(100-C3)</f>
        <v>1.530612244897959</v>
      </c>
      <c r="E66" s="23">
        <f>E65</f>
        <v>690</v>
      </c>
      <c r="F66" s="17">
        <f>SUM(G66:AE66)*10</f>
        <v>240</v>
      </c>
      <c r="G66" s="7">
        <v>2</v>
      </c>
      <c r="H66" s="7">
        <v>4</v>
      </c>
      <c r="I66" s="7">
        <v>4</v>
      </c>
      <c r="J66" s="7">
        <v>2</v>
      </c>
      <c r="K66" s="7">
        <v>4</v>
      </c>
      <c r="L66" s="7">
        <v>6</v>
      </c>
      <c r="M66" s="7">
        <v>2</v>
      </c>
    </row>
    <row r="67" spans="1:13" ht="15">
      <c r="A67" s="1" t="s">
        <v>71</v>
      </c>
      <c r="C67" s="51">
        <f>F67/E67</f>
        <v>0.2463768115942029</v>
      </c>
      <c r="D67" s="52">
        <f>C67*100/(100-C3)</f>
        <v>1.0841836734693877</v>
      </c>
      <c r="E67" s="23">
        <f>E66</f>
        <v>690</v>
      </c>
      <c r="F67" s="17">
        <f>SUM(G67:AE67)*10</f>
        <v>170</v>
      </c>
      <c r="G67" s="7">
        <v>1</v>
      </c>
      <c r="H67" s="7">
        <v>1</v>
      </c>
      <c r="I67" s="7">
        <v>4</v>
      </c>
      <c r="J67" s="7">
        <v>3</v>
      </c>
      <c r="K67" s="7">
        <v>3</v>
      </c>
      <c r="L67" s="7">
        <v>2</v>
      </c>
      <c r="M67" s="7">
        <v>3</v>
      </c>
    </row>
    <row r="68" spans="1:12" ht="15">
      <c r="A68" s="1" t="s">
        <v>72</v>
      </c>
      <c r="C68" s="51">
        <f>F68/E68</f>
        <v>0.08695652173913043</v>
      </c>
      <c r="D68" s="52">
        <f>C68*100/(100-C3)</f>
        <v>0.3826530612244898</v>
      </c>
      <c r="E68" s="23">
        <f>E67</f>
        <v>690</v>
      </c>
      <c r="F68" s="17">
        <f>SUM(G68:AE68)*10</f>
        <v>60</v>
      </c>
      <c r="G68" s="7">
        <v>2</v>
      </c>
      <c r="H68" s="7">
        <v>1</v>
      </c>
      <c r="I68" s="7">
        <v>1</v>
      </c>
      <c r="J68" s="7">
        <v>1</v>
      </c>
      <c r="L68" s="7">
        <v>1</v>
      </c>
    </row>
    <row r="69" spans="1:11" ht="15">
      <c r="A69" s="1" t="s">
        <v>73</v>
      </c>
      <c r="C69" s="51">
        <f>F69/E69</f>
        <v>0.08695652173913043</v>
      </c>
      <c r="D69" s="52">
        <f>C69*100/(100-C3)</f>
        <v>0.3826530612244898</v>
      </c>
      <c r="E69" s="23">
        <f>E68</f>
        <v>690</v>
      </c>
      <c r="F69" s="17">
        <f>SUM(G69:AE69)*10</f>
        <v>60</v>
      </c>
      <c r="I69" s="7">
        <v>4</v>
      </c>
      <c r="J69" s="7">
        <v>1</v>
      </c>
      <c r="K69" s="7">
        <v>1</v>
      </c>
    </row>
    <row r="70" spans="1:9" ht="15">
      <c r="A70" s="1" t="s">
        <v>74</v>
      </c>
      <c r="C70" s="51">
        <f>F70/E70</f>
        <v>0.028985507246376812</v>
      </c>
      <c r="D70" s="52">
        <f>C70*100/(100-C3)</f>
        <v>0.12755102040816327</v>
      </c>
      <c r="E70" s="23">
        <f>E69</f>
        <v>690</v>
      </c>
      <c r="F70" s="17">
        <f>SUM(G70:AE70)*10</f>
        <v>20</v>
      </c>
      <c r="I70" s="7">
        <v>2</v>
      </c>
    </row>
    <row r="71" spans="1:10" ht="15">
      <c r="A71" s="1" t="s">
        <v>75</v>
      </c>
      <c r="C71" s="51">
        <f>F71/E71</f>
        <v>0.028985507246376812</v>
      </c>
      <c r="D71" s="52">
        <f>C71*100/(100-C3)</f>
        <v>0.12755102040816327</v>
      </c>
      <c r="E71" s="23">
        <f>E70</f>
        <v>690</v>
      </c>
      <c r="F71" s="17">
        <f>SUM(G71:AE71)*10</f>
        <v>20</v>
      </c>
      <c r="J71" s="7">
        <v>2</v>
      </c>
    </row>
    <row r="72" spans="1:12" ht="15">
      <c r="A72" s="1" t="s">
        <v>76</v>
      </c>
      <c r="C72" s="51">
        <f>F72/E72</f>
        <v>0.028985507246376812</v>
      </c>
      <c r="D72" s="52">
        <f>C72*100/(100-C3)</f>
        <v>0.12755102040816327</v>
      </c>
      <c r="E72" s="23">
        <f>E71</f>
        <v>690</v>
      </c>
      <c r="F72" s="17">
        <f>SUM(G72:AE72)*10</f>
        <v>20</v>
      </c>
      <c r="H72" s="7">
        <v>1</v>
      </c>
      <c r="L72" s="7">
        <v>1</v>
      </c>
    </row>
    <row r="73" spans="1:7" ht="15">
      <c r="A73" s="1" t="s">
        <v>77</v>
      </c>
      <c r="C73" s="51">
        <f>F73/E73</f>
        <v>0.014492753623188406</v>
      </c>
      <c r="D73" s="52">
        <f>C73*100/(100-C3)</f>
        <v>0.06377551020408163</v>
      </c>
      <c r="E73" s="23">
        <f>E72</f>
        <v>690</v>
      </c>
      <c r="F73" s="17">
        <f>SUM(G73:AE73)*10</f>
        <v>10</v>
      </c>
      <c r="G73" s="7">
        <v>1</v>
      </c>
    </row>
    <row r="74" spans="1:12" ht="15">
      <c r="A74" s="1" t="s">
        <v>78</v>
      </c>
      <c r="C74" s="51">
        <f>F74/E74</f>
        <v>0.028985507246376812</v>
      </c>
      <c r="D74" s="52">
        <f>C74*100/(100-C3)</f>
        <v>0.12755102040816327</v>
      </c>
      <c r="E74" s="23">
        <f>E73</f>
        <v>690</v>
      </c>
      <c r="F74" s="17">
        <f>SUM(G74:AE74)*10</f>
        <v>20</v>
      </c>
      <c r="J74" s="7">
        <v>1</v>
      </c>
      <c r="L74" s="7">
        <v>1</v>
      </c>
    </row>
    <row r="75" spans="1:13" ht="15">
      <c r="A75" s="1" t="s">
        <v>79</v>
      </c>
      <c r="C75" s="51">
        <f>F75/E75</f>
        <v>0.057971014492753624</v>
      </c>
      <c r="D75" s="52">
        <f>C75*100/(100-C3)</f>
        <v>0.25510204081632654</v>
      </c>
      <c r="E75" s="23">
        <f>E74</f>
        <v>690</v>
      </c>
      <c r="F75" s="17">
        <f>SUM(G75:AE75)*10</f>
        <v>40</v>
      </c>
      <c r="K75" s="7">
        <v>2</v>
      </c>
      <c r="L75" s="7">
        <v>1</v>
      </c>
      <c r="M75" s="7">
        <v>1</v>
      </c>
    </row>
    <row r="76" spans="1:13" ht="15">
      <c r="A76" s="1" t="s">
        <v>80</v>
      </c>
      <c r="C76" s="51">
        <f>F76/E76</f>
        <v>0.13043478260869565</v>
      </c>
      <c r="D76" s="52">
        <f>C76*100/(100-C3)</f>
        <v>0.5739795918367346</v>
      </c>
      <c r="E76" s="23">
        <f>E75</f>
        <v>690</v>
      </c>
      <c r="F76" s="17">
        <f>SUM(G76:AE76)*10</f>
        <v>90</v>
      </c>
      <c r="H76" s="7">
        <v>4</v>
      </c>
      <c r="J76" s="7">
        <v>1</v>
      </c>
      <c r="K76" s="7">
        <v>1</v>
      </c>
      <c r="L76" s="7">
        <v>1</v>
      </c>
      <c r="M76" s="7">
        <v>2</v>
      </c>
    </row>
    <row r="77" spans="1:12" ht="15">
      <c r="A77" s="1" t="s">
        <v>81</v>
      </c>
      <c r="C77" s="51">
        <f>F77/E77</f>
        <v>0.11594202898550725</v>
      </c>
      <c r="D77" s="52">
        <f>C77*100/(100-C3)</f>
        <v>0.5102040816326531</v>
      </c>
      <c r="E77" s="23">
        <f>E76</f>
        <v>690</v>
      </c>
      <c r="F77" s="17">
        <f>SUM(G77:AE77)*10</f>
        <v>80</v>
      </c>
      <c r="H77" s="7">
        <v>3</v>
      </c>
      <c r="I77" s="7">
        <v>2</v>
      </c>
      <c r="L77" s="7">
        <v>3</v>
      </c>
    </row>
    <row r="78" spans="1:12" ht="15">
      <c r="A78" s="1" t="s">
        <v>82</v>
      </c>
      <c r="C78" s="51">
        <f>F78/E78</f>
        <v>0.11594202898550725</v>
      </c>
      <c r="D78" s="52">
        <f>C78*100/(100-C3)</f>
        <v>0.5102040816326531</v>
      </c>
      <c r="E78" s="23">
        <f>E77</f>
        <v>690</v>
      </c>
      <c r="F78" s="17">
        <f>SUM(G78:AE78)*10</f>
        <v>80</v>
      </c>
      <c r="G78" s="7">
        <v>2</v>
      </c>
      <c r="H78" s="7">
        <v>1</v>
      </c>
      <c r="I78" s="7">
        <v>1</v>
      </c>
      <c r="L78" s="7">
        <v>4</v>
      </c>
    </row>
    <row r="79" spans="1:9" ht="15">
      <c r="A79" s="1" t="s">
        <v>83</v>
      </c>
      <c r="C79" s="51">
        <f>F79/E79</f>
        <v>0.028985507246376812</v>
      </c>
      <c r="D79" s="52">
        <f>C79*100/(100-C3)</f>
        <v>0.12755102040816327</v>
      </c>
      <c r="E79" s="23">
        <f>E78</f>
        <v>690</v>
      </c>
      <c r="F79" s="17">
        <f>SUM(G79:AE79)*10</f>
        <v>20</v>
      </c>
      <c r="H79" s="7">
        <v>1</v>
      </c>
      <c r="I79" s="7">
        <v>1</v>
      </c>
    </row>
    <row r="80" spans="1:9" ht="15">
      <c r="A80" s="1" t="s">
        <v>84</v>
      </c>
      <c r="C80" s="51">
        <f>F80/E80</f>
        <v>0.014492753623188406</v>
      </c>
      <c r="D80" s="52">
        <f>C80*100/(100-C3)</f>
        <v>0.06377551020408163</v>
      </c>
      <c r="E80" s="23">
        <f>E79</f>
        <v>690</v>
      </c>
      <c r="F80" s="17">
        <f>SUM(G80:AE80)*10</f>
        <v>10</v>
      </c>
      <c r="I80" s="7">
        <v>1</v>
      </c>
    </row>
    <row r="81" spans="1:11" ht="15">
      <c r="A81" s="1" t="s">
        <v>85</v>
      </c>
      <c r="C81" s="51">
        <f>F81/E81</f>
        <v>0.014492753623188406</v>
      </c>
      <c r="D81" s="52">
        <f>C81*100/(100-C4)</f>
        <v>0.06570302233902761</v>
      </c>
      <c r="E81" s="23">
        <f>E80</f>
        <v>690</v>
      </c>
      <c r="F81" s="17">
        <f>SUM(G81:AE81)*10</f>
        <v>10</v>
      </c>
      <c r="K81" s="7">
        <v>1</v>
      </c>
    </row>
    <row r="82" spans="1:9" ht="15">
      <c r="A82" s="1" t="s">
        <v>86</v>
      </c>
      <c r="C82" s="51">
        <f>F82/E82</f>
        <v>0.043478260869565216</v>
      </c>
      <c r="D82" s="52">
        <f>C82*100/(100-C3)</f>
        <v>0.1913265306122449</v>
      </c>
      <c r="E82" s="23">
        <f>E80</f>
        <v>690</v>
      </c>
      <c r="F82" s="17">
        <f>SUM(G82:AE82)*10</f>
        <v>30</v>
      </c>
      <c r="H82" s="7">
        <v>2</v>
      </c>
      <c r="I82" s="7">
        <v>1</v>
      </c>
    </row>
    <row r="83" spans="1:7" ht="15">
      <c r="A83" s="1" t="s">
        <v>87</v>
      </c>
      <c r="C83" s="51">
        <f>F83/E83</f>
        <v>0.014492753623188406</v>
      </c>
      <c r="D83" s="52">
        <f>C83*100/(100-C3)</f>
        <v>0.06377551020408163</v>
      </c>
      <c r="E83" s="23">
        <f>E82</f>
        <v>690</v>
      </c>
      <c r="F83" s="17">
        <f>SUM(G83:AE83)*10</f>
        <v>10</v>
      </c>
      <c r="G83" s="7">
        <v>1</v>
      </c>
    </row>
    <row r="84" spans="1:13" ht="15">
      <c r="A84" s="1" t="s">
        <v>88</v>
      </c>
      <c r="C84" s="51">
        <f>F84/E84</f>
        <v>0.2318840579710145</v>
      </c>
      <c r="D84" s="52">
        <f>C84*100/(100-C3)</f>
        <v>1.0204081632653061</v>
      </c>
      <c r="E84" s="23">
        <f>E83</f>
        <v>690</v>
      </c>
      <c r="F84" s="17">
        <f>SUM(G84:AE84)*10</f>
        <v>160</v>
      </c>
      <c r="K84" s="7">
        <v>14</v>
      </c>
      <c r="M84" s="7">
        <v>2</v>
      </c>
    </row>
    <row r="85" spans="1:11" ht="15">
      <c r="A85" s="1" t="s">
        <v>89</v>
      </c>
      <c r="C85" s="51">
        <f>F85/E85</f>
        <v>0.057971014492753624</v>
      </c>
      <c r="D85" s="52">
        <f>C85*100/(100-C3)</f>
        <v>0.25510204081632654</v>
      </c>
      <c r="E85" s="23">
        <f>E83</f>
        <v>690</v>
      </c>
      <c r="F85" s="17">
        <f>SUM(G85:AE85)*10</f>
        <v>40</v>
      </c>
      <c r="G85" s="7">
        <v>1</v>
      </c>
      <c r="I85" s="7">
        <v>1</v>
      </c>
      <c r="K85" s="7">
        <v>2</v>
      </c>
    </row>
    <row r="86" spans="1:9" ht="15">
      <c r="A86" s="1" t="s">
        <v>90</v>
      </c>
      <c r="C86" s="51">
        <f>F86/E86</f>
        <v>0.057971014492753624</v>
      </c>
      <c r="D86" s="52">
        <f>C86*100/(100-C3)</f>
        <v>0.25510204081632654</v>
      </c>
      <c r="E86" s="23">
        <f>E85</f>
        <v>690</v>
      </c>
      <c r="F86" s="17">
        <f>SUM(G86:AE86)*10</f>
        <v>40</v>
      </c>
      <c r="H86" s="7">
        <v>2</v>
      </c>
      <c r="I86" s="7">
        <v>2</v>
      </c>
    </row>
    <row r="87" spans="1:8" ht="15">
      <c r="A87" s="1" t="s">
        <v>91</v>
      </c>
      <c r="C87" s="51">
        <f>F87/E87</f>
        <v>0.028985507246376812</v>
      </c>
      <c r="D87" s="52">
        <f>C87*100/(100-C3)</f>
        <v>0.12755102040816327</v>
      </c>
      <c r="E87" s="23">
        <f>E86</f>
        <v>690</v>
      </c>
      <c r="F87" s="17">
        <f>SUM(G87:AE87)*10</f>
        <v>20</v>
      </c>
      <c r="H87" s="7">
        <v>2</v>
      </c>
    </row>
    <row r="88" spans="1:13" ht="15">
      <c r="A88" s="1" t="s">
        <v>92</v>
      </c>
      <c r="C88" s="51">
        <f>F88/E88</f>
        <v>0.2463768115942029</v>
      </c>
      <c r="D88" s="52">
        <f>C88*100/(100-C3)</f>
        <v>1.0841836734693877</v>
      </c>
      <c r="E88" s="23">
        <f>E87</f>
        <v>690</v>
      </c>
      <c r="F88" s="17">
        <f>SUM(G88:AE88)*10</f>
        <v>170</v>
      </c>
      <c r="H88" s="7">
        <v>1</v>
      </c>
      <c r="I88" s="7">
        <v>2</v>
      </c>
      <c r="J88" s="7">
        <v>4</v>
      </c>
      <c r="K88" s="7">
        <v>3</v>
      </c>
      <c r="L88" s="7">
        <v>2</v>
      </c>
      <c r="M88" s="7">
        <v>5</v>
      </c>
    </row>
    <row r="89" spans="1:13" ht="15">
      <c r="A89" s="1" t="s">
        <v>93</v>
      </c>
      <c r="C89" s="51">
        <f>F89/E89</f>
        <v>0.13043478260869565</v>
      </c>
      <c r="D89" s="52">
        <f>C89*100/(100-C3)</f>
        <v>0.5739795918367346</v>
      </c>
      <c r="E89" s="23">
        <f>E88</f>
        <v>690</v>
      </c>
      <c r="F89" s="17">
        <f>SUM(G89:AE89)*10</f>
        <v>90</v>
      </c>
      <c r="H89" s="7">
        <v>2</v>
      </c>
      <c r="I89" s="7">
        <v>5</v>
      </c>
      <c r="J89" s="7">
        <v>1</v>
      </c>
      <c r="M89" s="7">
        <v>1</v>
      </c>
    </row>
    <row r="90" spans="1:10" ht="15">
      <c r="A90" s="1" t="s">
        <v>94</v>
      </c>
      <c r="C90" s="51">
        <f>F90/E90</f>
        <v>0.014492753623188406</v>
      </c>
      <c r="D90" s="52">
        <f>C90*100/(100-C3)</f>
        <v>0.06377551020408163</v>
      </c>
      <c r="E90" s="23">
        <f>E89</f>
        <v>690</v>
      </c>
      <c r="F90" s="17">
        <f>SUM(G90:AE90)*10</f>
        <v>10</v>
      </c>
      <c r="J90" s="7">
        <v>1</v>
      </c>
    </row>
    <row r="91" spans="3:5" ht="15">
      <c r="C91" s="51"/>
      <c r="D91" s="52"/>
      <c r="E91" s="23"/>
    </row>
    <row r="92" spans="1:13" ht="15">
      <c r="A92" s="1" t="s">
        <v>95</v>
      </c>
      <c r="C92" s="51">
        <f>F92/E92</f>
        <v>3.971014492753623</v>
      </c>
      <c r="D92" s="52">
        <f>C92*100/(100-C3)</f>
        <v>17.474489795918366</v>
      </c>
      <c r="E92" s="23">
        <f>E90</f>
        <v>690</v>
      </c>
      <c r="F92" s="17">
        <f>SUM(G92:AE92)*10</f>
        <v>2740</v>
      </c>
      <c r="G92" s="7">
        <v>17</v>
      </c>
      <c r="H92" s="7">
        <v>87</v>
      </c>
      <c r="I92" s="7">
        <v>36</v>
      </c>
      <c r="J92" s="7">
        <v>33</v>
      </c>
      <c r="K92" s="7">
        <v>42</v>
      </c>
      <c r="L92" s="7">
        <v>33</v>
      </c>
      <c r="M92" s="7">
        <v>26</v>
      </c>
    </row>
    <row r="93" spans="1:13" ht="15">
      <c r="A93" s="1" t="s">
        <v>96</v>
      </c>
      <c r="C93" s="51">
        <f>F93/E93</f>
        <v>2.0869565217391304</v>
      </c>
      <c r="D93" s="52">
        <f>C93*100/(100-C3)</f>
        <v>9.183673469387754</v>
      </c>
      <c r="E93" s="23">
        <f>E92</f>
        <v>690</v>
      </c>
      <c r="F93" s="17">
        <f>SUM(G93:AE93)*10</f>
        <v>1440</v>
      </c>
      <c r="G93" s="7">
        <v>13</v>
      </c>
      <c r="H93" s="7">
        <v>16</v>
      </c>
      <c r="I93" s="7">
        <v>27</v>
      </c>
      <c r="J93" s="7">
        <v>27</v>
      </c>
      <c r="K93" s="7">
        <v>22</v>
      </c>
      <c r="L93" s="7">
        <v>27</v>
      </c>
      <c r="M93" s="7">
        <v>12</v>
      </c>
    </row>
    <row r="94" spans="1:13" ht="15">
      <c r="A94" s="1" t="s">
        <v>97</v>
      </c>
      <c r="C94" s="51">
        <f>F94/E94</f>
        <v>0.30434782608695654</v>
      </c>
      <c r="D94" s="52">
        <f>C94*100/(100-C3)</f>
        <v>1.3392857142857144</v>
      </c>
      <c r="E94" s="23">
        <f>E93</f>
        <v>690</v>
      </c>
      <c r="F94" s="17">
        <f>SUM(G94:AE94)*10</f>
        <v>210</v>
      </c>
      <c r="J94" s="7">
        <v>11</v>
      </c>
      <c r="K94" s="7">
        <v>4</v>
      </c>
      <c r="L94" s="7">
        <v>4</v>
      </c>
      <c r="M94" s="7">
        <v>2</v>
      </c>
    </row>
    <row r="95" spans="1:13" ht="15">
      <c r="A95" s="1" t="s">
        <v>98</v>
      </c>
      <c r="C95" s="51">
        <f>F95/E95</f>
        <v>0.30434782608695654</v>
      </c>
      <c r="D95" s="52">
        <f>C95*100/(100-C3)</f>
        <v>1.3392857142857144</v>
      </c>
      <c r="E95" s="23">
        <f>E94</f>
        <v>690</v>
      </c>
      <c r="F95" s="17">
        <f>SUM(G95:AE95)*10</f>
        <v>210</v>
      </c>
      <c r="J95" s="7">
        <v>3</v>
      </c>
      <c r="K95" s="7">
        <v>4</v>
      </c>
      <c r="L95" s="7">
        <v>13</v>
      </c>
      <c r="M95" s="7">
        <v>1</v>
      </c>
    </row>
    <row r="96" spans="1:13" ht="15">
      <c r="A96" s="1" t="s">
        <v>99</v>
      </c>
      <c r="C96" s="51">
        <f>F96/E96</f>
        <v>0.2463768115942029</v>
      </c>
      <c r="D96" s="52">
        <f>C96*100/(100-C3)</f>
        <v>1.0841836734693877</v>
      </c>
      <c r="E96" s="23">
        <f>E95</f>
        <v>690</v>
      </c>
      <c r="F96" s="17">
        <f>SUM(G96:AE96)*10</f>
        <v>170</v>
      </c>
      <c r="G96" s="7">
        <v>1</v>
      </c>
      <c r="H96" s="7">
        <v>2</v>
      </c>
      <c r="J96" s="7">
        <v>2</v>
      </c>
      <c r="K96" s="7">
        <v>4</v>
      </c>
      <c r="L96" s="7">
        <v>5</v>
      </c>
      <c r="M96" s="7">
        <v>3</v>
      </c>
    </row>
    <row r="97" spans="1:12" ht="15">
      <c r="A97" s="1" t="s">
        <v>100</v>
      </c>
      <c r="C97" s="51">
        <f>F97/E97</f>
        <v>0.057971014492753624</v>
      </c>
      <c r="D97" s="52">
        <f>C97*100/(100-C3)</f>
        <v>0.25510204081632654</v>
      </c>
      <c r="E97" s="23">
        <f>E96</f>
        <v>690</v>
      </c>
      <c r="F97" s="17">
        <f>SUM(G97:AE97)*10</f>
        <v>40</v>
      </c>
      <c r="I97" s="7">
        <v>1</v>
      </c>
      <c r="J97" s="7">
        <v>1</v>
      </c>
      <c r="K97" s="7">
        <v>1</v>
      </c>
      <c r="L97" s="7">
        <v>1</v>
      </c>
    </row>
    <row r="98" spans="1:13" ht="15">
      <c r="A98" s="1" t="s">
        <v>101</v>
      </c>
      <c r="C98" s="51">
        <f>F98/E98</f>
        <v>0.014492753623188406</v>
      </c>
      <c r="D98" s="52">
        <f>C98*100/(100-C4)</f>
        <v>0.06570302233902761</v>
      </c>
      <c r="E98" s="23">
        <f>E97</f>
        <v>690</v>
      </c>
      <c r="F98" s="17">
        <f>SUM(G98:AE98)*10</f>
        <v>10</v>
      </c>
      <c r="M98" s="7">
        <v>1</v>
      </c>
    </row>
    <row r="99" spans="1:12" ht="15">
      <c r="A99" s="1" t="s">
        <v>102</v>
      </c>
      <c r="C99" s="51">
        <f>F99/E99</f>
        <v>0.07246376811594203</v>
      </c>
      <c r="D99" s="52">
        <f>C99*100/(100-C3)</f>
        <v>0.31887755102040816</v>
      </c>
      <c r="E99" s="23">
        <f>E97</f>
        <v>690</v>
      </c>
      <c r="F99" s="17">
        <f>SUM(G99:AE99)*10</f>
        <v>50</v>
      </c>
      <c r="I99" s="7">
        <v>1</v>
      </c>
      <c r="J99" s="7">
        <v>1</v>
      </c>
      <c r="K99" s="7">
        <v>2</v>
      </c>
      <c r="L99" s="7">
        <v>1</v>
      </c>
    </row>
    <row r="100" spans="1:11" ht="15">
      <c r="A100" s="1" t="s">
        <v>103</v>
      </c>
      <c r="C100" s="51">
        <f>F100/E100</f>
        <v>0.014492753623188406</v>
      </c>
      <c r="D100" s="52">
        <f>C100*100/(100-C3)</f>
        <v>0.06377551020408163</v>
      </c>
      <c r="E100" s="23">
        <f>E99</f>
        <v>690</v>
      </c>
      <c r="F100" s="17">
        <f>SUM(G100:AE100)*10</f>
        <v>10</v>
      </c>
      <c r="K100" s="7">
        <v>1</v>
      </c>
    </row>
    <row r="101" spans="1:12" ht="15">
      <c r="A101" s="1" t="s">
        <v>104</v>
      </c>
      <c r="C101" s="51">
        <f>F101/E101</f>
        <v>0.057971014492753624</v>
      </c>
      <c r="D101" s="52">
        <f>C101*100/(100-C3)</f>
        <v>0.25510204081632654</v>
      </c>
      <c r="E101" s="23">
        <f>E100</f>
        <v>690</v>
      </c>
      <c r="F101" s="17">
        <f>SUM(G101:AE101)*10</f>
        <v>40</v>
      </c>
      <c r="K101" s="7">
        <v>3</v>
      </c>
      <c r="L101" s="7">
        <v>1</v>
      </c>
    </row>
    <row r="102" spans="1:13" ht="15">
      <c r="A102" s="1" t="s">
        <v>105</v>
      </c>
      <c r="C102" s="51">
        <f>F102/E102</f>
        <v>0.10144927536231885</v>
      </c>
      <c r="D102" s="52">
        <f>C102*100/(100-C4)</f>
        <v>0.45992115637319325</v>
      </c>
      <c r="E102" s="23">
        <f>E101</f>
        <v>690</v>
      </c>
      <c r="F102" s="17">
        <f>SUM(G102:AE102)*10</f>
        <v>70</v>
      </c>
      <c r="I102" s="7">
        <v>3</v>
      </c>
      <c r="L102" s="7">
        <v>1</v>
      </c>
      <c r="M102" s="7">
        <v>3</v>
      </c>
    </row>
    <row r="103" spans="1:11" ht="15">
      <c r="A103" s="1" t="s">
        <v>106</v>
      </c>
      <c r="C103" s="51">
        <f>F103/E103</f>
        <v>0.014492753623188406</v>
      </c>
      <c r="D103" s="52">
        <f>C103*100/(100-C3)</f>
        <v>0.06377551020408163</v>
      </c>
      <c r="E103" s="23">
        <f>E101</f>
        <v>690</v>
      </c>
      <c r="F103" s="17">
        <f>SUM(G103:AE103)*10</f>
        <v>10</v>
      </c>
      <c r="K103" s="7">
        <v>1</v>
      </c>
    </row>
    <row r="104" spans="1:12" ht="15">
      <c r="A104" s="1" t="s">
        <v>107</v>
      </c>
      <c r="C104" s="51">
        <f>F104/E104</f>
        <v>0.028985507246376812</v>
      </c>
      <c r="D104" s="52">
        <f>C104*100/(100-C3)</f>
        <v>0.12755102040816327</v>
      </c>
      <c r="E104" s="23">
        <f>E101</f>
        <v>690</v>
      </c>
      <c r="F104" s="17">
        <f>SUM(G104:AE104)*10</f>
        <v>20</v>
      </c>
      <c r="I104" s="7">
        <v>1</v>
      </c>
      <c r="L104" s="7">
        <v>1</v>
      </c>
    </row>
    <row r="105" spans="1:11" ht="15">
      <c r="A105" s="1" t="s">
        <v>108</v>
      </c>
      <c r="C105" s="51">
        <f>F105/E105</f>
        <v>0.014492753623188406</v>
      </c>
      <c r="D105" s="52">
        <f>C105*100/(100-C3)</f>
        <v>0.06377551020408163</v>
      </c>
      <c r="E105" s="23">
        <f>E104</f>
        <v>690</v>
      </c>
      <c r="F105" s="17">
        <f>SUM(G105:AE105)*10</f>
        <v>10</v>
      </c>
      <c r="K105" s="7">
        <v>1</v>
      </c>
    </row>
    <row r="106" spans="1:11" ht="15">
      <c r="A106" s="1" t="s">
        <v>109</v>
      </c>
      <c r="C106" s="51">
        <f>F106/E106</f>
        <v>0.028985507246376812</v>
      </c>
      <c r="D106" s="52">
        <f>C106*100/(100-C3)</f>
        <v>0.12755102040816327</v>
      </c>
      <c r="E106" s="23">
        <f>E105</f>
        <v>690</v>
      </c>
      <c r="F106" s="17">
        <f>SUM(G106:AE106)*10</f>
        <v>20</v>
      </c>
      <c r="K106" s="7">
        <v>2</v>
      </c>
    </row>
    <row r="107" spans="1:10" ht="15">
      <c r="A107" s="1" t="s">
        <v>110</v>
      </c>
      <c r="C107" s="51">
        <f>F107/E107</f>
        <v>0.043478260869565216</v>
      </c>
      <c r="D107" s="52">
        <f>C107*100/(100-C3)</f>
        <v>0.1913265306122449</v>
      </c>
      <c r="E107" s="23">
        <f>E106</f>
        <v>690</v>
      </c>
      <c r="F107" s="17">
        <f>SUM(G107:AE107)*10</f>
        <v>30</v>
      </c>
      <c r="J107" s="7">
        <v>3</v>
      </c>
    </row>
    <row r="108" spans="1:13" ht="15">
      <c r="A108" s="1" t="s">
        <v>111</v>
      </c>
      <c r="C108" s="51">
        <f>F108/E108</f>
        <v>0.057971014492753624</v>
      </c>
      <c r="D108" s="52">
        <f>C108*100/(100-C3)</f>
        <v>0.25510204081632654</v>
      </c>
      <c r="E108" s="23">
        <f>E107</f>
        <v>690</v>
      </c>
      <c r="F108" s="17">
        <f>SUM(G108:AE108)*10</f>
        <v>40</v>
      </c>
      <c r="H108" s="7">
        <v>2</v>
      </c>
      <c r="M108" s="7">
        <v>2</v>
      </c>
    </row>
    <row r="109" spans="1:13" ht="15">
      <c r="A109" s="1" t="s">
        <v>112</v>
      </c>
      <c r="C109" s="51">
        <f>F109/E109</f>
        <v>0.2028985507246377</v>
      </c>
      <c r="D109" s="52">
        <f>C109*100/(100-C3)</f>
        <v>0.8928571428571429</v>
      </c>
      <c r="E109" s="23">
        <f>E108</f>
        <v>690</v>
      </c>
      <c r="F109" s="17">
        <f>SUM(G109:AE109)*10</f>
        <v>140</v>
      </c>
      <c r="H109" s="7">
        <v>1</v>
      </c>
      <c r="I109" s="7">
        <v>2</v>
      </c>
      <c r="L109" s="7">
        <v>9</v>
      </c>
      <c r="M109" s="7">
        <v>2</v>
      </c>
    </row>
    <row r="110" spans="1:8" ht="15">
      <c r="A110" s="1" t="s">
        <v>113</v>
      </c>
      <c r="C110" s="51">
        <f>F110/E110</f>
        <v>0.028985507246376812</v>
      </c>
      <c r="D110" s="52">
        <f>C110*100/(100-C3)</f>
        <v>0.12755102040816327</v>
      </c>
      <c r="E110" s="23">
        <f>E109</f>
        <v>690</v>
      </c>
      <c r="F110" s="17">
        <f>SUM(G110:AE110)*10</f>
        <v>20</v>
      </c>
      <c r="H110" s="7">
        <v>2</v>
      </c>
    </row>
    <row r="111" spans="1:13" ht="15">
      <c r="A111" s="1" t="s">
        <v>114</v>
      </c>
      <c r="C111" s="51">
        <f>F111/E111</f>
        <v>0.028985507246376812</v>
      </c>
      <c r="D111" s="52">
        <f>C111*100/(100-C4)</f>
        <v>0.13140604467805522</v>
      </c>
      <c r="E111" s="23">
        <f>E110</f>
        <v>690</v>
      </c>
      <c r="F111" s="17">
        <f>SUM(G111:AE111)*10</f>
        <v>20</v>
      </c>
      <c r="M111" s="7">
        <v>2</v>
      </c>
    </row>
    <row r="112" spans="1:11" ht="15">
      <c r="A112" s="1" t="s">
        <v>115</v>
      </c>
      <c r="C112" s="51">
        <f>F112/E112</f>
        <v>0.08695652173913043</v>
      </c>
      <c r="D112" s="52">
        <f>C112*100/(100-C3)</f>
        <v>0.3826530612244898</v>
      </c>
      <c r="E112" s="23">
        <f>E110</f>
        <v>690</v>
      </c>
      <c r="F112" s="17">
        <f>SUM(G112:AE112)*10</f>
        <v>60</v>
      </c>
      <c r="G112" s="7">
        <v>3</v>
      </c>
      <c r="I112" s="7">
        <v>2</v>
      </c>
      <c r="K112" s="7">
        <v>1</v>
      </c>
    </row>
    <row r="113" spans="1:9" ht="15">
      <c r="A113" s="1" t="s">
        <v>116</v>
      </c>
      <c r="C113" s="51">
        <f>F113/E113</f>
        <v>0.21739130434782608</v>
      </c>
      <c r="D113" s="52">
        <f>C113*100/(100-C3)</f>
        <v>0.9566326530612245</v>
      </c>
      <c r="E113" s="23">
        <f>E112</f>
        <v>690</v>
      </c>
      <c r="F113" s="17">
        <f>SUM(G113:AE113)*10</f>
        <v>150</v>
      </c>
      <c r="I113" s="7">
        <v>15</v>
      </c>
    </row>
    <row r="114" spans="1:8" ht="15">
      <c r="A114" s="1" t="s">
        <v>117</v>
      </c>
      <c r="C114" s="51">
        <f>F114/E114</f>
        <v>0.028985507246376812</v>
      </c>
      <c r="D114" s="52">
        <f>C114*100/(100-C3)</f>
        <v>0.12755102040816327</v>
      </c>
      <c r="E114" s="23">
        <f>E113</f>
        <v>690</v>
      </c>
      <c r="F114" s="17">
        <f>SUM(G114:AE114)*10</f>
        <v>20</v>
      </c>
      <c r="G114" s="7">
        <v>1</v>
      </c>
      <c r="H114" s="7">
        <v>1</v>
      </c>
    </row>
    <row r="115" spans="1:12" ht="15">
      <c r="A115" s="1" t="s">
        <v>118</v>
      </c>
      <c r="C115" s="51">
        <f>F115/E115</f>
        <v>0.10144927536231885</v>
      </c>
      <c r="D115" s="52">
        <f>C115*100/(100-C3)</f>
        <v>0.44642857142857145</v>
      </c>
      <c r="E115" s="23">
        <f>E114</f>
        <v>690</v>
      </c>
      <c r="F115" s="17">
        <f>SUM(G115:AE115)*10</f>
        <v>70</v>
      </c>
      <c r="I115" s="7">
        <v>4</v>
      </c>
      <c r="J115" s="7">
        <v>1</v>
      </c>
      <c r="L115" s="7">
        <v>2</v>
      </c>
    </row>
    <row r="116" spans="1:12" ht="15">
      <c r="A116" s="1" t="s">
        <v>119</v>
      </c>
      <c r="C116" s="51">
        <f>F116/E116</f>
        <v>0.014492753623188406</v>
      </c>
      <c r="D116" s="52">
        <f>C116*100/(100-C4)</f>
        <v>0.06570302233902761</v>
      </c>
      <c r="E116" s="23">
        <f>E115</f>
        <v>690</v>
      </c>
      <c r="F116" s="17">
        <f>SUM(G116:AE116)*10</f>
        <v>10</v>
      </c>
      <c r="L116" s="7">
        <v>1</v>
      </c>
    </row>
    <row r="117" spans="1:13" ht="15">
      <c r="A117" s="1" t="s">
        <v>120</v>
      </c>
      <c r="C117" s="51">
        <f>F117/E117</f>
        <v>0.10144927536231885</v>
      </c>
      <c r="D117" s="52">
        <f>C117*100/(100-C3)</f>
        <v>0.44642857142857145</v>
      </c>
      <c r="E117" s="23">
        <f>E115</f>
        <v>690</v>
      </c>
      <c r="F117" s="17">
        <f>SUM(G117:AE117)*10</f>
        <v>70</v>
      </c>
      <c r="H117" s="7">
        <v>1</v>
      </c>
      <c r="J117" s="7">
        <v>2</v>
      </c>
      <c r="L117" s="7">
        <v>1</v>
      </c>
      <c r="M117" s="7">
        <v>3</v>
      </c>
    </row>
    <row r="118" spans="1:12" ht="15">
      <c r="A118" s="1" t="s">
        <v>121</v>
      </c>
      <c r="C118" s="51">
        <f>F118/E118</f>
        <v>0.11594202898550725</v>
      </c>
      <c r="D118" s="52">
        <f>C118*100/(100-C3)</f>
        <v>0.5102040816326531</v>
      </c>
      <c r="E118" s="23">
        <f>E117</f>
        <v>690</v>
      </c>
      <c r="F118" s="17">
        <f>SUM(G118:AE118)*10</f>
        <v>80</v>
      </c>
      <c r="J118" s="7">
        <v>7</v>
      </c>
      <c r="L118" s="7">
        <v>1</v>
      </c>
    </row>
    <row r="119" spans="1:12" ht="15">
      <c r="A119" s="1" t="s">
        <v>122</v>
      </c>
      <c r="C119" s="51">
        <f>-B119</f>
        <v>0</v>
      </c>
      <c r="D119" s="52">
        <f>C119*100/(100-C3)</f>
        <v>0</v>
      </c>
      <c r="E119" s="23">
        <f>E118</f>
        <v>690</v>
      </c>
      <c r="F119" s="17">
        <f>SUM(G119:AE119)*10</f>
        <v>20</v>
      </c>
      <c r="J119" s="7">
        <v>1</v>
      </c>
      <c r="L119" s="7">
        <v>1</v>
      </c>
    </row>
    <row r="120" spans="1:10" ht="15">
      <c r="A120" s="1" t="s">
        <v>123</v>
      </c>
      <c r="C120" s="51">
        <f>F120/E120</f>
        <v>0.028985507246376812</v>
      </c>
      <c r="D120" s="52">
        <f>C120*100/(100-C3)</f>
        <v>0.12755102040816327</v>
      </c>
      <c r="E120" s="23">
        <f>E119</f>
        <v>690</v>
      </c>
      <c r="F120" s="17">
        <f>SUM(G120:AE120)*10</f>
        <v>20</v>
      </c>
      <c r="G120" s="7">
        <v>1</v>
      </c>
      <c r="J120" s="7">
        <v>1</v>
      </c>
    </row>
    <row r="121" spans="1:9" ht="15">
      <c r="A121" s="1" t="s">
        <v>124</v>
      </c>
      <c r="C121" s="51">
        <f>F121/E121</f>
        <v>0.014492753623188406</v>
      </c>
      <c r="D121" s="52">
        <f>C121*100/(100-C3)</f>
        <v>0.06377551020408163</v>
      </c>
      <c r="E121" s="23">
        <f>E120</f>
        <v>690</v>
      </c>
      <c r="F121" s="17">
        <f>SUM(G121:AE121)*10</f>
        <v>10</v>
      </c>
      <c r="I121" s="7">
        <v>1</v>
      </c>
    </row>
    <row r="122" spans="1:12" ht="15">
      <c r="A122" s="1" t="s">
        <v>125</v>
      </c>
      <c r="C122" s="51">
        <f>F122/E122</f>
        <v>0.014492753623188406</v>
      </c>
      <c r="D122" s="52">
        <f>C122*100/(100-C4)</f>
        <v>0.06570302233902761</v>
      </c>
      <c r="E122" s="23">
        <f>E121</f>
        <v>690</v>
      </c>
      <c r="F122" s="17">
        <f>SUM(G122:AE122)*10</f>
        <v>10</v>
      </c>
      <c r="L122" s="7">
        <v>1</v>
      </c>
    </row>
    <row r="123" spans="3:5" ht="15">
      <c r="C123" s="51"/>
      <c r="D123" s="52"/>
      <c r="E123" s="23"/>
    </row>
    <row r="124" spans="1:12" ht="15">
      <c r="A124" s="1" t="s">
        <v>126</v>
      </c>
      <c r="C124" s="51">
        <f>F124/E124</f>
        <v>0.11594202898550725</v>
      </c>
      <c r="D124" s="52">
        <f>C124*100/(100-C3)</f>
        <v>0.5102040816326531</v>
      </c>
      <c r="E124" s="23">
        <f>E32</f>
        <v>690</v>
      </c>
      <c r="F124" s="17">
        <f>SUM(G124:AE124)*10</f>
        <v>80</v>
      </c>
      <c r="G124" s="7">
        <v>5</v>
      </c>
      <c r="H124" s="7">
        <v>1</v>
      </c>
      <c r="I124" s="7">
        <v>1</v>
      </c>
      <c r="L124" s="7">
        <v>1</v>
      </c>
    </row>
    <row r="125" spans="3:5" ht="15">
      <c r="C125" s="51"/>
      <c r="E125" s="2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claya</dc:creator>
  <cp:keywords/>
  <dc:description/>
  <cp:lastModifiedBy>yves claya</cp:lastModifiedBy>
  <cp:lastPrinted>2009-09-09T19:18:22Z</cp:lastPrinted>
  <dcterms:created xsi:type="dcterms:W3CDTF">2009-07-08T15:47:49Z</dcterms:created>
  <dcterms:modified xsi:type="dcterms:W3CDTF">2010-08-07T13:05:02Z</dcterms:modified>
  <cp:category/>
  <cp:version/>
  <cp:contentType/>
  <cp:contentStatus/>
  <cp:revision>945</cp:revision>
</cp:coreProperties>
</file>